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StudenyM\Desktop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23-20 - Přístřešek Drahan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'23-20 - Přístřešek Drahan...'!$C$117:$K$136</definedName>
    <definedName name="_xlnm.Print_Area" localSheetId="1">'23-20 - Přístřešek Drahan...'!$C$4:$J$76,'23-20 - Přístřešek Drahan...'!$C$82:$J$101,'23-20 - Přístřešek Drahan...'!$C$107:$K$136</definedName>
    <definedName name="_xlnm.Print_Titles" localSheetId="1">'23-20 - Přístřešek Drahan...'!$117:$117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136"/>
  <c r="BH136"/>
  <c r="BG136"/>
  <c r="BF136"/>
  <c r="T136"/>
  <c r="T135"/>
  <c r="T134"/>
  <c r="R136"/>
  <c r="R135"/>
  <c r="R134"/>
  <c r="P136"/>
  <c r="P135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F112"/>
  <c r="E110"/>
  <c r="F87"/>
  <c r="E85"/>
  <c r="J22"/>
  <c r="E22"/>
  <c r="J115"/>
  <c r="J21"/>
  <c r="J19"/>
  <c r="E19"/>
  <c r="J114"/>
  <c r="J18"/>
  <c r="J16"/>
  <c r="E16"/>
  <c r="F115"/>
  <c r="J15"/>
  <c r="J13"/>
  <c r="E13"/>
  <c r="F114"/>
  <c r="J12"/>
  <c r="J10"/>
  <c r="J112"/>
  <c i="1" r="L90"/>
  <c r="AM90"/>
  <c r="AM89"/>
  <c r="L89"/>
  <c r="AM87"/>
  <c r="L87"/>
  <c r="L85"/>
  <c r="L84"/>
  <c i="2" r="BK136"/>
  <c r="J133"/>
  <c r="BK132"/>
  <c r="BK131"/>
  <c r="J136"/>
  <c r="BK133"/>
  <c r="J132"/>
  <c r="J131"/>
  <c r="BK130"/>
  <c r="J130"/>
  <c r="BK129"/>
  <c r="J129"/>
  <c r="BK126"/>
  <c r="J126"/>
  <c r="BK124"/>
  <c r="J124"/>
  <c r="BK121"/>
  <c r="J121"/>
  <c i="1" r="AS94"/>
  <c i="2" l="1" r="R128"/>
  <c r="BK128"/>
  <c r="J128"/>
  <c r="J98"/>
  <c r="BK123"/>
  <c r="J123"/>
  <c r="J97"/>
  <c r="P123"/>
  <c r="P119"/>
  <c r="P118"/>
  <c i="1" r="AU95"/>
  <c i="2" r="R123"/>
  <c r="R119"/>
  <c r="R118"/>
  <c r="T123"/>
  <c r="T119"/>
  <c r="T118"/>
  <c r="P128"/>
  <c r="T128"/>
  <c r="J87"/>
  <c r="F89"/>
  <c r="J89"/>
  <c r="F90"/>
  <c r="J90"/>
  <c r="BE121"/>
  <c r="BE124"/>
  <c r="BE126"/>
  <c r="BE129"/>
  <c r="BE130"/>
  <c r="BE131"/>
  <c r="BE133"/>
  <c r="BK120"/>
  <c r="J120"/>
  <c r="J96"/>
  <c r="BE132"/>
  <c r="BE136"/>
  <c r="BK135"/>
  <c r="BK134"/>
  <c r="J134"/>
  <c r="J99"/>
  <c r="F33"/>
  <c i="1" r="BB95"/>
  <c r="BB94"/>
  <c r="W31"/>
  <c i="2" r="F35"/>
  <c i="1" r="BD95"/>
  <c r="BD94"/>
  <c r="W33"/>
  <c i="2" r="J32"/>
  <c i="1" r="AW95"/>
  <c i="2" r="F32"/>
  <c i="1" r="BA95"/>
  <c r="BA94"/>
  <c r="W30"/>
  <c i="2" r="F34"/>
  <c i="1" r="BC95"/>
  <c r="BC94"/>
  <c r="W32"/>
  <c r="AU94"/>
  <c i="2" l="1" r="J135"/>
  <c r="J100"/>
  <c r="BK119"/>
  <c r="J119"/>
  <c r="J95"/>
  <c i="1" r="AW94"/>
  <c r="AK30"/>
  <c r="AX94"/>
  <c r="AY94"/>
  <c i="2" r="F31"/>
  <c i="1" r="AZ95"/>
  <c r="AZ94"/>
  <c r="W29"/>
  <c i="2" r="J31"/>
  <c i="1" r="AV95"/>
  <c r="AT95"/>
  <c i="2" l="1" r="BK118"/>
  <c r="J118"/>
  <c r="J94"/>
  <c i="1" r="AV94"/>
  <c r="AK29"/>
  <c l="1" r="AT94"/>
  <c i="2" r="J28"/>
  <c i="1" r="AG95"/>
  <c r="AG94"/>
  <c r="AK26"/>
  <c r="AK35"/>
  <c l="1" r="AN94"/>
  <c r="AN95"/>
  <c i="2" r="J37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<sst xmlns="http://schemas.openxmlformats.org/spreadsheetml/2006/main">
  <si>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</si>
  <si>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</si>
  <si>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</si>
  <si>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</si>
  <si>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</si>
  <si>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{f12d2600-5450-4858-a91f-1fba1a721e76}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</si>
  <si>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</si>
  <si>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</si>
  <si>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</si>
  <si>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</si>
  <si>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</si>
  <si>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</si>
  <si>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</si>
  <si>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</si>
  <si>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23-20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</si>
  <si>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</si>
  <si>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</si>
  <si>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Přístřešek Drahanovice</t>
  </si>
  <si>
    <t>KSO:</t>
  </si>
  <si>
    <t>CC-CZ:</t>
  </si>
  <si>
    <t>Místo:</t>
  </si>
  <si>
    <t xml:space="preserve"> </t>
  </si>
  <si>
    <t>Datum:</t>
  </si>
  <si>
    <t>14. 8. 2020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</si>
  <si>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</si>
  <si>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</si>
  <si>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</si>
  <si>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</si>
  <si>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</si>
  <si>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</si>
  <si>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</si>
  <si>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</si>
  <si>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</si>
  <si>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</si>
  <si>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</si>
  <si>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</si>
  <si>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</si>
  <si>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</si>
  <si>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</si>
  <si>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</si>
  <si>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</si>
  <si>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</si>
  <si>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</si>
  <si>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</si>
  <si>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</si>
  <si>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</si>
  <si>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</si>
  <si>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</si>
  <si>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</si>
  <si>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</si>
  <si>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</si>
  <si>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</si>
  <si>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</si>
  <si>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</si>
  <si>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</si>
  <si>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</si>
  <si>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</si>
  <si>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</si>
  <si>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</si>
  <si>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</si>
  <si>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</si>
  <si>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</si>
  <si>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</si>
  <si>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</si>
  <si>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</si>
  <si>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</si>
  <si>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</si>
  <si>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</si>
  <si>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</si>
  <si>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</si>
  <si>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</si>
  <si>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</si>
  <si>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</si>
  <si>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</si>
  <si>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</si>
  <si>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</si>
  <si>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</si>
  <si>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</si>
  <si>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</si>
  <si>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</si>
  <si>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</si>
  <si>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</si>
  <si>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</si>
  <si>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</si>
  <si>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</si>
  <si>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</si>
  <si>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</si>
  <si>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</si>
  <si>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</si>
  <si>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</si>
  <si>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9 - Ostatní konstrukce a práce, bourání</t>
  </si>
  <si>
    <t>N00 - Nepojmenované práce</t>
  </si>
  <si>
    <t xml:space="preserve">    N01 - Nepojmenovaný díl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</si>
  <si>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</si>
  <si>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</si>
  <si>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</si>
  <si>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</si>
  <si>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</si>
  <si>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</si>
  <si>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</si>
  <si>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</si>
  <si>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</si>
  <si>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</si>
  <si>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</si>
  <si>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</si>
  <si>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</si>
  <si>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</si>
  <si>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</si>
  <si>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</si>
  <si>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</si>
  <si>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</si>
  <si>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132112111</t>
  </si>
  <si>
    <t>Hloubení rýh šířky do 800 mm ručně zapažených i nezapažených, s urovnáním dna do předepsaného profilu a spádu v hornině třídy těžitelnosti I skupiny 1 a 2 soudržných</t>
  </si>
  <si>
    <t>m3</t>
  </si>
  <si>
    <t>CS ÚRS 2020 02</t>
  </si>
  <si>
    <t>4</t>
  </si>
  <si>
    <t>1958646079</t>
  </si>
  <si>
    <t>VV</t>
  </si>
  <si>
    <t>(1,8+4+1,8)*0,3*0,8</t>
  </si>
  <si>
    <t>Zakládání</t>
  </si>
  <si>
    <t>213311141</t>
  </si>
  <si>
    <t xml:space="preserve">Polštáře zhutněné pod základy  ze štěrkopísku tříděného</t>
  </si>
  <si>
    <t>-1631356171</t>
  </si>
  <si>
    <t>(1,8+4+1,8)*0,3*0,15</t>
  </si>
  <si>
    <t>3</t>
  </si>
  <si>
    <t>274313711</t>
  </si>
  <si>
    <t>Základy z betonu prostého pasy betonu kamenem neprokládaného tř. C 20/25</t>
  </si>
  <si>
    <t>-679000545</t>
  </si>
  <si>
    <t>(1,8+4+1,8)*0,3*0,6</t>
  </si>
  <si>
    <t>9</t>
  </si>
  <si>
    <t>Ostatní konstrukce a práce, bourání</t>
  </si>
  <si>
    <t>936104213</t>
  </si>
  <si>
    <t xml:space="preserve">Montáž odpadkového koše  přichycením kotevními šrouby</t>
  </si>
  <si>
    <t>kus</t>
  </si>
  <si>
    <t>-163415477</t>
  </si>
  <si>
    <t>5</t>
  </si>
  <si>
    <t>M</t>
  </si>
  <si>
    <t>R001</t>
  </si>
  <si>
    <t>Koš dopadkovyý, na tříděný odpad</t>
  </si>
  <si>
    <t>ks</t>
  </si>
  <si>
    <t>8</t>
  </si>
  <si>
    <t>-1264626515</t>
  </si>
  <si>
    <t>6</t>
  </si>
  <si>
    <t>936124113</t>
  </si>
  <si>
    <t xml:space="preserve">Montáž lavičky parkové  stabilní přichycené kotevními šrouby</t>
  </si>
  <si>
    <t>CS ÚRS 2020 01</t>
  </si>
  <si>
    <t>326494673</t>
  </si>
  <si>
    <t>7</t>
  </si>
  <si>
    <t>M01</t>
  </si>
  <si>
    <t>Lavička prodloužená s opěradlem, konstrukce z hliníkové slitiny, sedák i opěradlo z tropického dřeva</t>
  </si>
  <si>
    <t>46818115</t>
  </si>
  <si>
    <t>R002</t>
  </si>
  <si>
    <t>Informační systém</t>
  </si>
  <si>
    <t>soub.</t>
  </si>
  <si>
    <t>472449512</t>
  </si>
  <si>
    <t>N00</t>
  </si>
  <si>
    <t>Nepojmenované práce</t>
  </si>
  <si>
    <t>N01</t>
  </si>
  <si>
    <t>Nepojmenovaný díl</t>
  </si>
  <si>
    <t>R01</t>
  </si>
  <si>
    <t>Přístřešek prefa 4000 mm x 1800 mm</t>
  </si>
  <si>
    <t>512</t>
  </si>
  <si>
    <t>630087028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</si>
</sst>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1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2" borderId="22" xfId="0" applyNumberFormat="1" applyFont="1" applyFill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2" borderId="14" xfId="0" applyFont="1" applyFill="1" applyBorder="1" applyAlignment="1" applyProtection="1">
      <alignment horizontal="left" vertical="center"/>
      <protection locked="0"/>
    </xf>
    <xf numFmtId="0" fontId="32" fillId="0" borderId="0" xfId="0" applyFont="1" applyBorder="1" applyAlignment="1" applyProtection="1">
      <alignment horizontal="center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19</v>
      </c>
      <c r="AL7" s="20"/>
      <c r="AM7" s="20"/>
      <c r="AN7" s="25" t="s">
        <v>1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22</v>
      </c>
      <c r="AL8" s="20"/>
      <c r="AM8" s="20"/>
      <c r="AN8" s="31" t="s">
        <v>23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21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26</v>
      </c>
      <c r="AL11" s="20"/>
      <c r="AM11" s="20"/>
      <c r="AN11" s="25" t="s">
        <v>1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27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25</v>
      </c>
      <c r="AL13" s="20"/>
      <c r="AM13" s="20"/>
      <c r="AN13" s="32" t="s">
        <v>28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28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26</v>
      </c>
      <c r="AL14" s="20"/>
      <c r="AM14" s="20"/>
      <c r="AN14" s="32" t="s">
        <v>28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29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26</v>
      </c>
      <c r="AL17" s="20"/>
      <c r="AM17" s="20"/>
      <c r="AN17" s="25" t="s">
        <v>1</v>
      </c>
      <c r="AO17" s="20"/>
      <c r="AP17" s="20"/>
      <c r="AQ17" s="20"/>
      <c r="AR17" s="18"/>
      <c r="BE17" s="29"/>
      <c r="BS17" s="15" t="s">
        <v>30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31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21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26</v>
      </c>
      <c r="AL20" s="20"/>
      <c r="AM20" s="20"/>
      <c r="AN20" s="25" t="s">
        <v>1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32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16.5" customHeight="1">
      <c r="B23" s="19"/>
      <c r="C23" s="20"/>
      <c r="D23" s="20"/>
      <c r="E23" s="34" t="s">
        <v>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33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34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35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36</v>
      </c>
      <c r="AL28" s="43"/>
      <c r="AM28" s="43"/>
      <c r="AN28" s="43"/>
      <c r="AO28" s="43"/>
      <c r="AP28" s="38"/>
      <c r="AQ28" s="38"/>
      <c r="AR28" s="42"/>
      <c r="BE28" s="29"/>
    </row>
    <row r="29" s="3" customFormat="1" ht="14.4" customHeight="1">
      <c r="A29" s="3"/>
      <c r="B29" s="44"/>
      <c r="C29" s="45"/>
      <c r="D29" s="30" t="s">
        <v>37</v>
      </c>
      <c r="E29" s="45"/>
      <c r="F29" s="30" t="s">
        <v>38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ROUND(AZ94,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ROUND(AV94,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s="3" customFormat="1" ht="14.4" customHeight="1">
      <c r="A30" s="3"/>
      <c r="B30" s="44"/>
      <c r="C30" s="45"/>
      <c r="D30" s="45"/>
      <c r="E30" s="45"/>
      <c r="F30" s="30" t="s">
        <v>39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ROUND(BA94,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ROUND(AW94,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hidden="1" s="3" customFormat="1" ht="14.4" customHeight="1">
      <c r="A31" s="3"/>
      <c r="B31" s="44"/>
      <c r="C31" s="45"/>
      <c r="D31" s="45"/>
      <c r="E31" s="45"/>
      <c r="F31" s="30" t="s">
        <v>40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ROUND(BB94,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hidden="1" s="3" customFormat="1" ht="14.4" customHeight="1">
      <c r="A32" s="3"/>
      <c r="B32" s="44"/>
      <c r="C32" s="45"/>
      <c r="D32" s="45"/>
      <c r="E32" s="45"/>
      <c r="F32" s="30" t="s">
        <v>41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ROUND(BC94,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42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ROUND(BD94,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49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29"/>
    </row>
    <row r="35" s="2" customFormat="1" ht="25.92" customHeight="1">
      <c r="A35" s="36"/>
      <c r="B35" s="37"/>
      <c r="C35" s="50"/>
      <c r="D35" s="51" t="s">
        <v>43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44</v>
      </c>
      <c r="U35" s="52"/>
      <c r="V35" s="52"/>
      <c r="W35" s="52"/>
      <c r="X35" s="54" t="s">
        <v>45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14.4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42"/>
      <c r="BE37" s="36"/>
    </row>
    <row r="38" s="1" customFormat="1" ht="14.4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="1" customFormat="1" ht="14.4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="1" customFormat="1" ht="14.4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="1" customFormat="1" ht="14.4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="1" customFormat="1" ht="14.4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="1" customFormat="1" ht="14.4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="1" customFormat="1" ht="14.4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="1" customFormat="1" ht="14.4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="1" customFormat="1" ht="14.4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="1" customFormat="1" ht="14.4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="1" customFormat="1" ht="14.4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="2" customFormat="1" ht="14.4" customHeight="1">
      <c r="B49" s="57"/>
      <c r="C49" s="58"/>
      <c r="D49" s="59" t="s">
        <v>46</v>
      </c>
      <c r="E49" s="60"/>
      <c r="F49" s="60"/>
      <c r="G49" s="60"/>
      <c r="H49" s="60"/>
      <c r="I49" s="60"/>
      <c r="J49" s="60"/>
      <c r="K49" s="60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0"/>
      <c r="AA49" s="60"/>
      <c r="AB49" s="60"/>
      <c r="AC49" s="60"/>
      <c r="AD49" s="60"/>
      <c r="AE49" s="60"/>
      <c r="AF49" s="60"/>
      <c r="AG49" s="60"/>
      <c r="AH49" s="59" t="s">
        <v>47</v>
      </c>
      <c r="AI49" s="60"/>
      <c r="AJ49" s="60"/>
      <c r="AK49" s="60"/>
      <c r="AL49" s="60"/>
      <c r="AM49" s="60"/>
      <c r="AN49" s="60"/>
      <c r="AO49" s="60"/>
      <c r="AP49" s="58"/>
      <c r="AQ49" s="58"/>
      <c r="AR49" s="61"/>
    </row>
    <row r="50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="2" customFormat="1">
      <c r="A60" s="36"/>
      <c r="B60" s="37"/>
      <c r="C60" s="38"/>
      <c r="D60" s="62" t="s">
        <v>48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62" t="s">
        <v>49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62" t="s">
        <v>48</v>
      </c>
      <c r="AI60" s="40"/>
      <c r="AJ60" s="40"/>
      <c r="AK60" s="40"/>
      <c r="AL60" s="40"/>
      <c r="AM60" s="62" t="s">
        <v>49</v>
      </c>
      <c r="AN60" s="40"/>
      <c r="AO60" s="40"/>
      <c r="AP60" s="38"/>
      <c r="AQ60" s="38"/>
      <c r="AR60" s="42"/>
      <c r="BE60" s="36"/>
    </row>
    <row r="61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="2" customFormat="1">
      <c r="A64" s="36"/>
      <c r="B64" s="37"/>
      <c r="C64" s="38"/>
      <c r="D64" s="59" t="s">
        <v>50</v>
      </c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59" t="s">
        <v>51</v>
      </c>
      <c r="AI64" s="63"/>
      <c r="AJ64" s="63"/>
      <c r="AK64" s="63"/>
      <c r="AL64" s="63"/>
      <c r="AM64" s="63"/>
      <c r="AN64" s="63"/>
      <c r="AO64" s="63"/>
      <c r="AP64" s="38"/>
      <c r="AQ64" s="38"/>
      <c r="AR64" s="42"/>
      <c r="BE64" s="36"/>
    </row>
    <row r="6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="2" customFormat="1">
      <c r="A75" s="36"/>
      <c r="B75" s="37"/>
      <c r="C75" s="38"/>
      <c r="D75" s="62" t="s">
        <v>48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62" t="s">
        <v>49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62" t="s">
        <v>48</v>
      </c>
      <c r="AI75" s="40"/>
      <c r="AJ75" s="40"/>
      <c r="AK75" s="40"/>
      <c r="AL75" s="40"/>
      <c r="AM75" s="62" t="s">
        <v>49</v>
      </c>
      <c r="AN75" s="40"/>
      <c r="AO75" s="40"/>
      <c r="AP75" s="38"/>
      <c r="AQ75" s="38"/>
      <c r="AR75" s="42"/>
      <c r="BE75" s="36"/>
    </row>
    <row r="76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42"/>
      <c r="BE76" s="36"/>
    </row>
    <row r="77" s="2" customFormat="1" ht="6.96" customHeight="1">
      <c r="A77" s="36"/>
      <c r="B77" s="64"/>
      <c r="C77" s="65"/>
      <c r="D77" s="65"/>
      <c r="E77" s="65"/>
      <c r="F77" s="65"/>
      <c r="G77" s="65"/>
      <c r="H77" s="65"/>
      <c r="I77" s="65"/>
      <c r="J77" s="65"/>
      <c r="K77" s="65"/>
      <c r="L77" s="65"/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5"/>
      <c r="AR77" s="42"/>
      <c r="BE77" s="36"/>
    </row>
    <row r="81" s="2" customFormat="1" ht="6.96" customHeight="1">
      <c r="A81" s="36"/>
      <c r="B81" s="66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  <c r="P81" s="67"/>
      <c r="Q81" s="67"/>
      <c r="R81" s="67"/>
      <c r="S81" s="67"/>
      <c r="T81" s="67"/>
      <c r="U81" s="67"/>
      <c r="V81" s="67"/>
      <c r="W81" s="67"/>
      <c r="X81" s="67"/>
      <c r="Y81" s="67"/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42"/>
      <c r="BE81" s="36"/>
    </row>
    <row r="82" s="2" customFormat="1" ht="24.96" customHeight="1">
      <c r="A82" s="36"/>
      <c r="B82" s="37"/>
      <c r="C82" s="21" t="s">
        <v>52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42"/>
      <c r="B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42"/>
      <c r="BE83" s="36"/>
    </row>
    <row r="84" s="4" customFormat="1" ht="12" customHeight="1">
      <c r="A84" s="4"/>
      <c r="B84" s="68"/>
      <c r="C84" s="30" t="s">
        <v>13</v>
      </c>
      <c r="D84" s="69"/>
      <c r="E84" s="69"/>
      <c r="F84" s="69"/>
      <c r="G84" s="69"/>
      <c r="H84" s="69"/>
      <c r="I84" s="69"/>
      <c r="J84" s="69"/>
      <c r="K84" s="69"/>
      <c r="L84" s="69" t="str">
        <f>K5</f>
        <v>23-20</v>
      </c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  <c r="X84" s="69"/>
      <c r="Y84" s="69"/>
      <c r="Z84" s="69"/>
      <c r="AA84" s="69"/>
      <c r="AB84" s="69"/>
      <c r="AC84" s="69"/>
      <c r="AD84" s="69"/>
      <c r="AE84" s="69"/>
      <c r="AF84" s="69"/>
      <c r="AG84" s="69"/>
      <c r="AH84" s="69"/>
      <c r="AI84" s="69"/>
      <c r="AJ84" s="69"/>
      <c r="AK84" s="69"/>
      <c r="AL84" s="69"/>
      <c r="AM84" s="69"/>
      <c r="AN84" s="69"/>
      <c r="AO84" s="69"/>
      <c r="AP84" s="69"/>
      <c r="AQ84" s="69"/>
      <c r="AR84" s="70"/>
      <c r="BE84" s="4"/>
    </row>
    <row r="85" s="5" customFormat="1" ht="36.96" customHeight="1">
      <c r="A85" s="5"/>
      <c r="B85" s="71"/>
      <c r="C85" s="72" t="s">
        <v>16</v>
      </c>
      <c r="D85" s="73"/>
      <c r="E85" s="73"/>
      <c r="F85" s="73"/>
      <c r="G85" s="73"/>
      <c r="H85" s="73"/>
      <c r="I85" s="73"/>
      <c r="J85" s="73"/>
      <c r="K85" s="73"/>
      <c r="L85" s="74" t="str">
        <f>K6</f>
        <v>Přístřešek Drahanovice</v>
      </c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/>
      <c r="AD85" s="73"/>
      <c r="AE85" s="73"/>
      <c r="AF85" s="73"/>
      <c r="AG85" s="73"/>
      <c r="AH85" s="73"/>
      <c r="AI85" s="73"/>
      <c r="AJ85" s="73"/>
      <c r="AK85" s="73"/>
      <c r="AL85" s="73"/>
      <c r="AM85" s="73"/>
      <c r="AN85" s="73"/>
      <c r="AO85" s="73"/>
      <c r="AP85" s="73"/>
      <c r="AQ85" s="73"/>
      <c r="AR85" s="75"/>
      <c r="BE85" s="5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42"/>
      <c r="BE86" s="36"/>
    </row>
    <row r="87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76" t="str">
        <f>IF(K8="","",K8)</f>
        <v xml:space="preserve"> 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77" t="str">
        <f>IF(AN8= "","",AN8)</f>
        <v>14. 8. 2020</v>
      </c>
      <c r="AN87" s="77"/>
      <c r="AO87" s="38"/>
      <c r="AP87" s="38"/>
      <c r="AQ87" s="38"/>
      <c r="AR87" s="42"/>
      <c r="B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42"/>
      <c r="BE88" s="36"/>
    </row>
    <row r="89" s="2" customFormat="1" ht="15.15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9" t="str">
        <f>IF(E11= "","",E11)</f>
        <v xml:space="preserve"> 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29</v>
      </c>
      <c r="AJ89" s="38"/>
      <c r="AK89" s="38"/>
      <c r="AL89" s="38"/>
      <c r="AM89" s="78" t="str">
        <f>IF(E17="","",E17)</f>
        <v xml:space="preserve"> </v>
      </c>
      <c r="AN89" s="69"/>
      <c r="AO89" s="69"/>
      <c r="AP89" s="69"/>
      <c r="AQ89" s="38"/>
      <c r="AR89" s="42"/>
      <c r="AS89" s="79" t="s">
        <v>53</v>
      </c>
      <c r="AT89" s="80"/>
      <c r="AU89" s="81"/>
      <c r="AV89" s="81"/>
      <c r="AW89" s="81"/>
      <c r="AX89" s="81"/>
      <c r="AY89" s="81"/>
      <c r="AZ89" s="81"/>
      <c r="BA89" s="81"/>
      <c r="BB89" s="81"/>
      <c r="BC89" s="81"/>
      <c r="BD89" s="82"/>
      <c r="BE89" s="36"/>
    </row>
    <row r="90" s="2" customFormat="1" ht="15.15" customHeight="1">
      <c r="A90" s="36"/>
      <c r="B90" s="37"/>
      <c r="C90" s="30" t="s">
        <v>27</v>
      </c>
      <c r="D90" s="38"/>
      <c r="E90" s="38"/>
      <c r="F90" s="38"/>
      <c r="G90" s="38"/>
      <c r="H90" s="38"/>
      <c r="I90" s="38"/>
      <c r="J90" s="38"/>
      <c r="K90" s="38"/>
      <c r="L90" s="69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31</v>
      </c>
      <c r="AJ90" s="38"/>
      <c r="AK90" s="38"/>
      <c r="AL90" s="38"/>
      <c r="AM90" s="78" t="str">
        <f>IF(E20="","",E20)</f>
        <v xml:space="preserve"> </v>
      </c>
      <c r="AN90" s="69"/>
      <c r="AO90" s="69"/>
      <c r="AP90" s="69"/>
      <c r="AQ90" s="38"/>
      <c r="AR90" s="42"/>
      <c r="AS90" s="83"/>
      <c r="AT90" s="84"/>
      <c r="AU90" s="85"/>
      <c r="AV90" s="85"/>
      <c r="AW90" s="85"/>
      <c r="AX90" s="85"/>
      <c r="AY90" s="85"/>
      <c r="AZ90" s="85"/>
      <c r="BA90" s="85"/>
      <c r="BB90" s="85"/>
      <c r="BC90" s="85"/>
      <c r="BD90" s="86"/>
      <c r="BE90" s="36"/>
    </row>
    <row r="91" s="2" customFormat="1" ht="10.8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42"/>
      <c r="AS91" s="87"/>
      <c r="AT91" s="88"/>
      <c r="AU91" s="89"/>
      <c r="AV91" s="89"/>
      <c r="AW91" s="89"/>
      <c r="AX91" s="89"/>
      <c r="AY91" s="89"/>
      <c r="AZ91" s="89"/>
      <c r="BA91" s="89"/>
      <c r="BB91" s="89"/>
      <c r="BC91" s="89"/>
      <c r="BD91" s="90"/>
      <c r="BE91" s="36"/>
    </row>
    <row r="92" s="2" customFormat="1" ht="29.28" customHeight="1">
      <c r="A92" s="36"/>
      <c r="B92" s="37"/>
      <c r="C92" s="91" t="s">
        <v>54</v>
      </c>
      <c r="D92" s="92"/>
      <c r="E92" s="92"/>
      <c r="F92" s="92"/>
      <c r="G92" s="92"/>
      <c r="H92" s="93"/>
      <c r="I92" s="94" t="s">
        <v>55</v>
      </c>
      <c r="J92" s="92"/>
      <c r="K92" s="92"/>
      <c r="L92" s="92"/>
      <c r="M92" s="92"/>
      <c r="N92" s="92"/>
      <c r="O92" s="92"/>
      <c r="P92" s="92"/>
      <c r="Q92" s="92"/>
      <c r="R92" s="92"/>
      <c r="S92" s="92"/>
      <c r="T92" s="92"/>
      <c r="U92" s="92"/>
      <c r="V92" s="92"/>
      <c r="W92" s="92"/>
      <c r="X92" s="92"/>
      <c r="Y92" s="92"/>
      <c r="Z92" s="92"/>
      <c r="AA92" s="92"/>
      <c r="AB92" s="92"/>
      <c r="AC92" s="92"/>
      <c r="AD92" s="92"/>
      <c r="AE92" s="92"/>
      <c r="AF92" s="92"/>
      <c r="AG92" s="95" t="s">
        <v>56</v>
      </c>
      <c r="AH92" s="92"/>
      <c r="AI92" s="92"/>
      <c r="AJ92" s="92"/>
      <c r="AK92" s="92"/>
      <c r="AL92" s="92"/>
      <c r="AM92" s="92"/>
      <c r="AN92" s="94" t="s">
        <v>57</v>
      </c>
      <c r="AO92" s="92"/>
      <c r="AP92" s="96"/>
      <c r="AQ92" s="97" t="s">
        <v>58</v>
      </c>
      <c r="AR92" s="42"/>
      <c r="AS92" s="98" t="s">
        <v>59</v>
      </c>
      <c r="AT92" s="99" t="s">
        <v>60</v>
      </c>
      <c r="AU92" s="99" t="s">
        <v>61</v>
      </c>
      <c r="AV92" s="99" t="s">
        <v>62</v>
      </c>
      <c r="AW92" s="99" t="s">
        <v>63</v>
      </c>
      <c r="AX92" s="99" t="s">
        <v>64</v>
      </c>
      <c r="AY92" s="99" t="s">
        <v>65</v>
      </c>
      <c r="AZ92" s="99" t="s">
        <v>66</v>
      </c>
      <c r="BA92" s="99" t="s">
        <v>67</v>
      </c>
      <c r="BB92" s="99" t="s">
        <v>68</v>
      </c>
      <c r="BC92" s="99" t="s">
        <v>69</v>
      </c>
      <c r="BD92" s="100" t="s">
        <v>70</v>
      </c>
      <c r="BE92" s="36"/>
    </row>
    <row r="93" s="2" customFormat="1" ht="10.8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42"/>
      <c r="AS93" s="101"/>
      <c r="AT93" s="102"/>
      <c r="AU93" s="102"/>
      <c r="AV93" s="102"/>
      <c r="AW93" s="102"/>
      <c r="AX93" s="102"/>
      <c r="AY93" s="102"/>
      <c r="AZ93" s="102"/>
      <c r="BA93" s="102"/>
      <c r="BB93" s="102"/>
      <c r="BC93" s="102"/>
      <c r="BD93" s="103"/>
      <c r="BE93" s="36"/>
    </row>
    <row r="94" s="6" customFormat="1" ht="32.4" customHeight="1">
      <c r="A94" s="6"/>
      <c r="B94" s="104"/>
      <c r="C94" s="105" t="s">
        <v>71</v>
      </c>
      <c r="D94" s="106"/>
      <c r="E94" s="106"/>
      <c r="F94" s="106"/>
      <c r="G94" s="106"/>
      <c r="H94" s="106"/>
      <c r="I94" s="106"/>
      <c r="J94" s="106"/>
      <c r="K94" s="106"/>
      <c r="L94" s="106"/>
      <c r="M94" s="106"/>
      <c r="N94" s="106"/>
      <c r="O94" s="106"/>
      <c r="P94" s="106"/>
      <c r="Q94" s="106"/>
      <c r="R94" s="106"/>
      <c r="S94" s="106"/>
      <c r="T94" s="106"/>
      <c r="U94" s="106"/>
      <c r="V94" s="106"/>
      <c r="W94" s="106"/>
      <c r="X94" s="106"/>
      <c r="Y94" s="106"/>
      <c r="Z94" s="106"/>
      <c r="AA94" s="106"/>
      <c r="AB94" s="106"/>
      <c r="AC94" s="106"/>
      <c r="AD94" s="106"/>
      <c r="AE94" s="106"/>
      <c r="AF94" s="106"/>
      <c r="AG94" s="107">
        <f>ROUND(AG95,2)</f>
        <v>0</v>
      </c>
      <c r="AH94" s="107"/>
      <c r="AI94" s="107"/>
      <c r="AJ94" s="107"/>
      <c r="AK94" s="107"/>
      <c r="AL94" s="107"/>
      <c r="AM94" s="107"/>
      <c r="AN94" s="108">
        <f>SUM(AG94,AT94)</f>
        <v>0</v>
      </c>
      <c r="AO94" s="108"/>
      <c r="AP94" s="108"/>
      <c r="AQ94" s="109" t="s">
        <v>1</v>
      </c>
      <c r="AR94" s="110"/>
      <c r="AS94" s="111">
        <f>ROUND(AS95,2)</f>
        <v>0</v>
      </c>
      <c r="AT94" s="112">
        <f>ROUND(SUM(AV94:AW94),2)</f>
        <v>0</v>
      </c>
      <c r="AU94" s="113">
        <f>ROUND(AU95,5)</f>
        <v>0</v>
      </c>
      <c r="AV94" s="112">
        <f>ROUND(AZ94*L29,2)</f>
        <v>0</v>
      </c>
      <c r="AW94" s="112">
        <f>ROUND(BA94*L30,2)</f>
        <v>0</v>
      </c>
      <c r="AX94" s="112">
        <f>ROUND(BB94*L29,2)</f>
        <v>0</v>
      </c>
      <c r="AY94" s="112">
        <f>ROUND(BC94*L30,2)</f>
        <v>0</v>
      </c>
      <c r="AZ94" s="112">
        <f>ROUND(AZ95,2)</f>
        <v>0</v>
      </c>
      <c r="BA94" s="112">
        <f>ROUND(BA95,2)</f>
        <v>0</v>
      </c>
      <c r="BB94" s="112">
        <f>ROUND(BB95,2)</f>
        <v>0</v>
      </c>
      <c r="BC94" s="112">
        <f>ROUND(BC95,2)</f>
        <v>0</v>
      </c>
      <c r="BD94" s="114">
        <f>ROUND(BD95,2)</f>
        <v>0</v>
      </c>
      <c r="BE94" s="6"/>
      <c r="BS94" s="115" t="s">
        <v>72</v>
      </c>
      <c r="BT94" s="115" t="s">
        <v>73</v>
      </c>
      <c r="BV94" s="115" t="s">
        <v>74</v>
      </c>
      <c r="BW94" s="115" t="s">
        <v>5</v>
      </c>
      <c r="BX94" s="115" t="s">
        <v>75</v>
      </c>
      <c r="CL94" s="115" t="s">
        <v>1</v>
      </c>
    </row>
    <row r="95" s="7" customFormat="1" ht="16.5" customHeight="1">
      <c r="A95" s="116" t="s">
        <v>76</v>
      </c>
      <c r="B95" s="117"/>
      <c r="C95" s="118"/>
      <c r="D95" s="119" t="s">
        <v>14</v>
      </c>
      <c r="E95" s="119"/>
      <c r="F95" s="119"/>
      <c r="G95" s="119"/>
      <c r="H95" s="119"/>
      <c r="I95" s="120"/>
      <c r="J95" s="119" t="s">
        <v>17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'23-20 - Přístřešek Drahan...'!J28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77</v>
      </c>
      <c r="AR95" s="123"/>
      <c r="AS95" s="124">
        <v>0</v>
      </c>
      <c r="AT95" s="125">
        <f>ROUND(SUM(AV95:AW95),2)</f>
        <v>0</v>
      </c>
      <c r="AU95" s="126">
        <f>'23-20 - Přístřešek Drahan...'!P118</f>
        <v>0</v>
      </c>
      <c r="AV95" s="125">
        <f>'23-20 - Přístřešek Drahan...'!J31</f>
        <v>0</v>
      </c>
      <c r="AW95" s="125">
        <f>'23-20 - Přístřešek Drahan...'!J32</f>
        <v>0</v>
      </c>
      <c r="AX95" s="125">
        <f>'23-20 - Přístřešek Drahan...'!J33</f>
        <v>0</v>
      </c>
      <c r="AY95" s="125">
        <f>'23-20 - Přístřešek Drahan...'!J34</f>
        <v>0</v>
      </c>
      <c r="AZ95" s="125">
        <f>'23-20 - Přístřešek Drahan...'!F31</f>
        <v>0</v>
      </c>
      <c r="BA95" s="125">
        <f>'23-20 - Přístřešek Drahan...'!F32</f>
        <v>0</v>
      </c>
      <c r="BB95" s="125">
        <f>'23-20 - Přístřešek Drahan...'!F33</f>
        <v>0</v>
      </c>
      <c r="BC95" s="125">
        <f>'23-20 - Přístřešek Drahan...'!F34</f>
        <v>0</v>
      </c>
      <c r="BD95" s="127">
        <f>'23-20 - Přístřešek Drahan...'!F35</f>
        <v>0</v>
      </c>
      <c r="BE95" s="7"/>
      <c r="BT95" s="128" t="s">
        <v>78</v>
      </c>
      <c r="BU95" s="128" t="s">
        <v>79</v>
      </c>
      <c r="BV95" s="128" t="s">
        <v>74</v>
      </c>
      <c r="BW95" s="128" t="s">
        <v>5</v>
      </c>
      <c r="BX95" s="128" t="s">
        <v>75</v>
      </c>
      <c r="CL95" s="128" t="s">
        <v>1</v>
      </c>
    </row>
    <row r="96" s="2" customFormat="1" ht="30" customHeight="1">
      <c r="A96" s="36"/>
      <c r="B96" s="37"/>
      <c r="C96" s="38"/>
      <c r="D96" s="38"/>
      <c r="E96" s="38"/>
      <c r="F96" s="38"/>
      <c r="G96" s="38"/>
      <c r="H96" s="38"/>
      <c r="I96" s="38"/>
      <c r="J96" s="38"/>
      <c r="K96" s="38"/>
      <c r="L96" s="38"/>
      <c r="M96" s="38"/>
      <c r="N96" s="38"/>
      <c r="O96" s="38"/>
      <c r="P96" s="38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8"/>
      <c r="AN96" s="38"/>
      <c r="AO96" s="38"/>
      <c r="AP96" s="38"/>
      <c r="AQ96" s="38"/>
      <c r="AR96" s="42"/>
      <c r="AS96" s="36"/>
      <c r="AT96" s="36"/>
      <c r="AU96" s="36"/>
      <c r="AV96" s="36"/>
      <c r="AW96" s="36"/>
      <c r="AX96" s="36"/>
      <c r="AY96" s="36"/>
      <c r="AZ96" s="36"/>
      <c r="BA96" s="36"/>
      <c r="BB96" s="36"/>
      <c r="BC96" s="36"/>
      <c r="BD96" s="36"/>
      <c r="BE96" s="36"/>
    </row>
    <row r="97" s="2" customFormat="1" ht="6.96" customHeight="1">
      <c r="A97" s="36"/>
      <c r="B97" s="64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  <c r="V97" s="65"/>
      <c r="W97" s="65"/>
      <c r="X97" s="65"/>
      <c r="Y97" s="65"/>
      <c r="Z97" s="65"/>
      <c r="AA97" s="65"/>
      <c r="AB97" s="65"/>
      <c r="AC97" s="65"/>
      <c r="AD97" s="65"/>
      <c r="AE97" s="65"/>
      <c r="AF97" s="65"/>
      <c r="AG97" s="65"/>
      <c r="AH97" s="65"/>
      <c r="AI97" s="65"/>
      <c r="AJ97" s="65"/>
      <c r="AK97" s="65"/>
      <c r="AL97" s="65"/>
      <c r="AM97" s="65"/>
      <c r="AN97" s="65"/>
      <c r="AO97" s="65"/>
      <c r="AP97" s="65"/>
      <c r="AQ97" s="65"/>
      <c r="AR97" s="42"/>
      <c r="AS97" s="36"/>
      <c r="AT97" s="36"/>
      <c r="AU97" s="36"/>
      <c r="AV97" s="36"/>
      <c r="AW97" s="36"/>
      <c r="AX97" s="36"/>
      <c r="AY97" s="36"/>
      <c r="AZ97" s="36"/>
      <c r="BA97" s="36"/>
      <c r="BB97" s="36"/>
      <c r="BC97" s="36"/>
      <c r="BD97" s="36"/>
      <c r="BE97" s="36"/>
    </row>
  </sheetData>
  <sheetProtection sheet="1" formatColumns="0" formatRows="0" objects="1" scenarios="1" spinCount="100000" saltValue="NcH/0PtPwdrlRIWQP8G/Icu0mcXKUHnmnKykL3p1EHxDAi4O6aXlnd+eYH4UZb6kjV9FVe/wcFa2O2HdwwhLRA==" hashValue="7lKarIo4g5NNWRpUbG5UKI4rStOAmpw+moOvvUZ9YFp8xdzxjh/hFXxCm7Bh+LEC3HlTnSwyG6EOBAqvL5alj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3-20 - Přístřešek Draha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8"/>
      <c r="AT3" s="15" t="s">
        <v>80</v>
      </c>
    </row>
    <row r="4" s="1" customFormat="1" ht="24.96" customHeight="1">
      <c r="B4" s="18"/>
      <c r="D4" s="131" t="s">
        <v>81</v>
      </c>
      <c r="L4" s="18"/>
      <c r="M4" s="132" t="s">
        <v>10</v>
      </c>
      <c r="AT4" s="15" t="s">
        <v>4</v>
      </c>
    </row>
    <row r="5" s="1" customFormat="1" ht="6.96" customHeight="1">
      <c r="B5" s="18"/>
      <c r="L5" s="18"/>
    </row>
    <row r="6" s="2" customFormat="1" ht="12" customHeight="1">
      <c r="A6" s="36"/>
      <c r="B6" s="42"/>
      <c r="C6" s="36"/>
      <c r="D6" s="133" t="s">
        <v>16</v>
      </c>
      <c r="E6" s="36"/>
      <c r="F6" s="36"/>
      <c r="G6" s="36"/>
      <c r="H6" s="36"/>
      <c r="I6" s="36"/>
      <c r="J6" s="36"/>
      <c r="K6" s="36"/>
      <c r="L6" s="61"/>
      <c r="S6" s="36"/>
      <c r="T6" s="36"/>
      <c r="U6" s="36"/>
      <c r="V6" s="36"/>
      <c r="W6" s="36"/>
      <c r="X6" s="36"/>
      <c r="Y6" s="36"/>
      <c r="Z6" s="36"/>
      <c r="AA6" s="36"/>
      <c r="AB6" s="36"/>
      <c r="AC6" s="36"/>
      <c r="AD6" s="36"/>
      <c r="AE6" s="36"/>
    </row>
    <row r="7" s="2" customFormat="1" ht="16.5" customHeight="1">
      <c r="A7" s="36"/>
      <c r="B7" s="42"/>
      <c r="C7" s="36"/>
      <c r="D7" s="36"/>
      <c r="E7" s="134" t="s">
        <v>17</v>
      </c>
      <c r="F7" s="36"/>
      <c r="G7" s="36"/>
      <c r="H7" s="36"/>
      <c r="I7" s="36"/>
      <c r="J7" s="36"/>
      <c r="K7" s="36"/>
      <c r="L7" s="61"/>
      <c r="S7" s="36"/>
      <c r="T7" s="36"/>
      <c r="U7" s="36"/>
      <c r="V7" s="36"/>
      <c r="W7" s="36"/>
      <c r="X7" s="36"/>
      <c r="Y7" s="36"/>
      <c r="Z7" s="36"/>
      <c r="AA7" s="36"/>
      <c r="AB7" s="36"/>
      <c r="AC7" s="36"/>
      <c r="AD7" s="36"/>
      <c r="AE7" s="36"/>
    </row>
    <row r="8" s="2" customFormat="1">
      <c r="A8" s="36"/>
      <c r="B8" s="42"/>
      <c r="C8" s="36"/>
      <c r="D8" s="36"/>
      <c r="E8" s="36"/>
      <c r="F8" s="36"/>
      <c r="G8" s="36"/>
      <c r="H8" s="36"/>
      <c r="I8" s="36"/>
      <c r="J8" s="36"/>
      <c r="K8" s="36"/>
      <c r="L8" s="61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="2" customFormat="1" ht="12" customHeight="1">
      <c r="A9" s="36"/>
      <c r="B9" s="42"/>
      <c r="C9" s="36"/>
      <c r="D9" s="133" t="s">
        <v>18</v>
      </c>
      <c r="E9" s="36"/>
      <c r="F9" s="135" t="s">
        <v>1</v>
      </c>
      <c r="G9" s="36"/>
      <c r="H9" s="36"/>
      <c r="I9" s="133" t="s">
        <v>19</v>
      </c>
      <c r="J9" s="135" t="s">
        <v>1</v>
      </c>
      <c r="K9" s="36"/>
      <c r="L9" s="61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33" t="s">
        <v>20</v>
      </c>
      <c r="E10" s="36"/>
      <c r="F10" s="135" t="s">
        <v>21</v>
      </c>
      <c r="G10" s="36"/>
      <c r="H10" s="36"/>
      <c r="I10" s="133" t="s">
        <v>22</v>
      </c>
      <c r="J10" s="136" t="str">
        <f>'Rekapitulace stavby'!AN8</f>
        <v>14. 8. 2020</v>
      </c>
      <c r="K10" s="36"/>
      <c r="L10" s="61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0.8" customHeight="1">
      <c r="A11" s="36"/>
      <c r="B11" s="42"/>
      <c r="C11" s="36"/>
      <c r="D11" s="36"/>
      <c r="E11" s="36"/>
      <c r="F11" s="36"/>
      <c r="G11" s="36"/>
      <c r="H11" s="36"/>
      <c r="I11" s="36"/>
      <c r="J11" s="36"/>
      <c r="K11" s="36"/>
      <c r="L11" s="61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 ht="12" customHeight="1">
      <c r="A12" s="36"/>
      <c r="B12" s="42"/>
      <c r="C12" s="36"/>
      <c r="D12" s="133" t="s">
        <v>24</v>
      </c>
      <c r="E12" s="36"/>
      <c r="F12" s="36"/>
      <c r="G12" s="36"/>
      <c r="H12" s="36"/>
      <c r="I12" s="133" t="s">
        <v>25</v>
      </c>
      <c r="J12" s="135" t="str">
        <f>IF('Rekapitulace stavby'!AN10="","",'Rekapitulace stavby'!AN10)</f>
        <v/>
      </c>
      <c r="K12" s="36"/>
      <c r="L12" s="61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8" customHeight="1">
      <c r="A13" s="36"/>
      <c r="B13" s="42"/>
      <c r="C13" s="36"/>
      <c r="D13" s="36"/>
      <c r="E13" s="135" t="str">
        <f>IF('Rekapitulace stavby'!E11="","",'Rekapitulace stavby'!E11)</f>
        <v xml:space="preserve"> </v>
      </c>
      <c r="F13" s="36"/>
      <c r="G13" s="36"/>
      <c r="H13" s="36"/>
      <c r="I13" s="133" t="s">
        <v>26</v>
      </c>
      <c r="J13" s="135" t="str">
        <f>IF('Rekapitulace stavby'!AN11="","",'Rekapitulace stavby'!AN11)</f>
        <v/>
      </c>
      <c r="K13" s="36"/>
      <c r="L13" s="61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6.96" customHeight="1">
      <c r="A14" s="36"/>
      <c r="B14" s="42"/>
      <c r="C14" s="36"/>
      <c r="D14" s="36"/>
      <c r="E14" s="36"/>
      <c r="F14" s="36"/>
      <c r="G14" s="36"/>
      <c r="H14" s="36"/>
      <c r="I14" s="36"/>
      <c r="J14" s="36"/>
      <c r="K14" s="36"/>
      <c r="L14" s="61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2" customHeight="1">
      <c r="A15" s="36"/>
      <c r="B15" s="42"/>
      <c r="C15" s="36"/>
      <c r="D15" s="133" t="s">
        <v>27</v>
      </c>
      <c r="E15" s="36"/>
      <c r="F15" s="36"/>
      <c r="G15" s="36"/>
      <c r="H15" s="36"/>
      <c r="I15" s="133" t="s">
        <v>25</v>
      </c>
      <c r="J15" s="31" t="str">
        <f>'Rekapitulace stavby'!AN13</f>
        <v>Vyplň údaj</v>
      </c>
      <c r="K15" s="36"/>
      <c r="L15" s="61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8" customHeight="1">
      <c r="A16" s="36"/>
      <c r="B16" s="42"/>
      <c r="C16" s="36"/>
      <c r="D16" s="36"/>
      <c r="E16" s="31" t="str">
        <f>'Rekapitulace stavby'!E14</f>
        <v>Vyplň údaj</v>
      </c>
      <c r="F16" s="135"/>
      <c r="G16" s="135"/>
      <c r="H16" s="135"/>
      <c r="I16" s="133" t="s">
        <v>26</v>
      </c>
      <c r="J16" s="31" t="str">
        <f>'Rekapitulace stavby'!AN14</f>
        <v>Vyplň údaj</v>
      </c>
      <c r="K16" s="36"/>
      <c r="L16" s="61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6.96" customHeight="1">
      <c r="A17" s="36"/>
      <c r="B17" s="42"/>
      <c r="C17" s="36"/>
      <c r="D17" s="36"/>
      <c r="E17" s="36"/>
      <c r="F17" s="36"/>
      <c r="G17" s="36"/>
      <c r="H17" s="36"/>
      <c r="I17" s="36"/>
      <c r="J17" s="36"/>
      <c r="K17" s="36"/>
      <c r="L17" s="61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12" customHeight="1">
      <c r="A18" s="36"/>
      <c r="B18" s="42"/>
      <c r="C18" s="36"/>
      <c r="D18" s="133" t="s">
        <v>29</v>
      </c>
      <c r="E18" s="36"/>
      <c r="F18" s="36"/>
      <c r="G18" s="36"/>
      <c r="H18" s="36"/>
      <c r="I18" s="133" t="s">
        <v>25</v>
      </c>
      <c r="J18" s="135" t="str">
        <f>IF('Rekapitulace stavby'!AN16="","",'Rekapitulace stavby'!AN16)</f>
        <v/>
      </c>
      <c r="K18" s="36"/>
      <c r="L18" s="61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8" customHeight="1">
      <c r="A19" s="36"/>
      <c r="B19" s="42"/>
      <c r="C19" s="36"/>
      <c r="D19" s="36"/>
      <c r="E19" s="135" t="str">
        <f>IF('Rekapitulace stavby'!E17="","",'Rekapitulace stavby'!E17)</f>
        <v xml:space="preserve"> </v>
      </c>
      <c r="F19" s="36"/>
      <c r="G19" s="36"/>
      <c r="H19" s="36"/>
      <c r="I19" s="133" t="s">
        <v>26</v>
      </c>
      <c r="J19" s="135" t="str">
        <f>IF('Rekapitulace stavby'!AN17="","",'Rekapitulace stavby'!AN17)</f>
        <v/>
      </c>
      <c r="K19" s="36"/>
      <c r="L19" s="61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6.96" customHeight="1">
      <c r="A20" s="36"/>
      <c r="B20" s="42"/>
      <c r="C20" s="36"/>
      <c r="D20" s="36"/>
      <c r="E20" s="36"/>
      <c r="F20" s="36"/>
      <c r="G20" s="36"/>
      <c r="H20" s="36"/>
      <c r="I20" s="36"/>
      <c r="J20" s="36"/>
      <c r="K20" s="36"/>
      <c r="L20" s="61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12" customHeight="1">
      <c r="A21" s="36"/>
      <c r="B21" s="42"/>
      <c r="C21" s="36"/>
      <c r="D21" s="133" t="s">
        <v>31</v>
      </c>
      <c r="E21" s="36"/>
      <c r="F21" s="36"/>
      <c r="G21" s="36"/>
      <c r="H21" s="36"/>
      <c r="I21" s="133" t="s">
        <v>25</v>
      </c>
      <c r="J21" s="135" t="str">
        <f>IF('Rekapitulace stavby'!AN19="","",'Rekapitulace stavby'!AN19)</f>
        <v/>
      </c>
      <c r="K21" s="36"/>
      <c r="L21" s="61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8" customHeight="1">
      <c r="A22" s="36"/>
      <c r="B22" s="42"/>
      <c r="C22" s="36"/>
      <c r="D22" s="36"/>
      <c r="E22" s="135" t="str">
        <f>IF('Rekapitulace stavby'!E20="","",'Rekapitulace stavby'!E20)</f>
        <v xml:space="preserve"> </v>
      </c>
      <c r="F22" s="36"/>
      <c r="G22" s="36"/>
      <c r="H22" s="36"/>
      <c r="I22" s="133" t="s">
        <v>26</v>
      </c>
      <c r="J22" s="135" t="str">
        <f>IF('Rekapitulace stavby'!AN20="","",'Rekapitulace stavby'!AN20)</f>
        <v/>
      </c>
      <c r="K22" s="36"/>
      <c r="L22" s="61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6.96" customHeight="1">
      <c r="A23" s="36"/>
      <c r="B23" s="42"/>
      <c r="C23" s="36"/>
      <c r="D23" s="36"/>
      <c r="E23" s="36"/>
      <c r="F23" s="36"/>
      <c r="G23" s="36"/>
      <c r="H23" s="36"/>
      <c r="I23" s="36"/>
      <c r="J23" s="36"/>
      <c r="K23" s="36"/>
      <c r="L23" s="61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12" customHeight="1">
      <c r="A24" s="36"/>
      <c r="B24" s="42"/>
      <c r="C24" s="36"/>
      <c r="D24" s="133" t="s">
        <v>32</v>
      </c>
      <c r="E24" s="36"/>
      <c r="F24" s="36"/>
      <c r="G24" s="36"/>
      <c r="H24" s="36"/>
      <c r="I24" s="36"/>
      <c r="J24" s="36"/>
      <c r="K24" s="36"/>
      <c r="L24" s="61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8" customFormat="1" ht="16.5" customHeight="1">
      <c r="A25" s="137"/>
      <c r="B25" s="138"/>
      <c r="C25" s="137"/>
      <c r="D25" s="137"/>
      <c r="E25" s="139" t="s">
        <v>1</v>
      </c>
      <c r="F25" s="139"/>
      <c r="G25" s="139"/>
      <c r="H25" s="139"/>
      <c r="I25" s="137"/>
      <c r="J25" s="137"/>
      <c r="K25" s="137"/>
      <c r="L25" s="140"/>
      <c r="S25" s="137"/>
      <c r="T25" s="137"/>
      <c r="U25" s="137"/>
      <c r="V25" s="137"/>
      <c r="W25" s="137"/>
      <c r="X25" s="137"/>
      <c r="Y25" s="137"/>
      <c r="Z25" s="137"/>
      <c r="AA25" s="137"/>
      <c r="AB25" s="137"/>
      <c r="AC25" s="137"/>
      <c r="AD25" s="137"/>
      <c r="AE25" s="137"/>
    </row>
    <row r="26" s="2" customFormat="1" ht="6.96" customHeight="1">
      <c r="A26" s="36"/>
      <c r="B26" s="42"/>
      <c r="C26" s="36"/>
      <c r="D26" s="36"/>
      <c r="E26" s="36"/>
      <c r="F26" s="36"/>
      <c r="G26" s="36"/>
      <c r="H26" s="36"/>
      <c r="I26" s="36"/>
      <c r="J26" s="36"/>
      <c r="K26" s="36"/>
      <c r="L26" s="61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141"/>
      <c r="E27" s="141"/>
      <c r="F27" s="141"/>
      <c r="G27" s="141"/>
      <c r="H27" s="141"/>
      <c r="I27" s="141"/>
      <c r="J27" s="141"/>
      <c r="K27" s="141"/>
      <c r="L27" s="61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25.44" customHeight="1">
      <c r="A28" s="36"/>
      <c r="B28" s="42"/>
      <c r="C28" s="36"/>
      <c r="D28" s="142" t="s">
        <v>33</v>
      </c>
      <c r="E28" s="36"/>
      <c r="F28" s="36"/>
      <c r="G28" s="36"/>
      <c r="H28" s="36"/>
      <c r="I28" s="36"/>
      <c r="J28" s="143">
        <f>ROUND(J118, 2)</f>
        <v>0</v>
      </c>
      <c r="K28" s="36"/>
      <c r="L28" s="61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2" customFormat="1" ht="6.96" customHeight="1">
      <c r="A29" s="36"/>
      <c r="B29" s="42"/>
      <c r="C29" s="36"/>
      <c r="D29" s="141"/>
      <c r="E29" s="141"/>
      <c r="F29" s="141"/>
      <c r="G29" s="141"/>
      <c r="H29" s="141"/>
      <c r="I29" s="141"/>
      <c r="J29" s="141"/>
      <c r="K29" s="141"/>
      <c r="L29" s="61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="2" customFormat="1" ht="14.4" customHeight="1">
      <c r="A30" s="36"/>
      <c r="B30" s="42"/>
      <c r="C30" s="36"/>
      <c r="D30" s="36"/>
      <c r="E30" s="36"/>
      <c r="F30" s="144" t="s">
        <v>35</v>
      </c>
      <c r="G30" s="36"/>
      <c r="H30" s="36"/>
      <c r="I30" s="144" t="s">
        <v>34</v>
      </c>
      <c r="J30" s="144" t="s">
        <v>36</v>
      </c>
      <c r="K30" s="36"/>
      <c r="L30" s="61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14.4" customHeight="1">
      <c r="A31" s="36"/>
      <c r="B31" s="42"/>
      <c r="C31" s="36"/>
      <c r="D31" s="145" t="s">
        <v>37</v>
      </c>
      <c r="E31" s="133" t="s">
        <v>38</v>
      </c>
      <c r="F31" s="146">
        <f>ROUND((SUM(BE118:BE136)),  2)</f>
        <v>0</v>
      </c>
      <c r="G31" s="36"/>
      <c r="H31" s="36"/>
      <c r="I31" s="147">
        <v>0.20999999999999999</v>
      </c>
      <c r="J31" s="146">
        <f>ROUND(((SUM(BE118:BE136))*I31),  2)</f>
        <v>0</v>
      </c>
      <c r="K31" s="36"/>
      <c r="L31" s="61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14.4" customHeight="1">
      <c r="A32" s="36"/>
      <c r="B32" s="42"/>
      <c r="C32" s="36"/>
      <c r="D32" s="36"/>
      <c r="E32" s="133" t="s">
        <v>39</v>
      </c>
      <c r="F32" s="146">
        <f>ROUND((SUM(BF118:BF136)),  2)</f>
        <v>0</v>
      </c>
      <c r="G32" s="36"/>
      <c r="H32" s="36"/>
      <c r="I32" s="147">
        <v>0.14999999999999999</v>
      </c>
      <c r="J32" s="146">
        <f>ROUND(((SUM(BF118:BF136))*I32),  2)</f>
        <v>0</v>
      </c>
      <c r="K32" s="36"/>
      <c r="L32" s="61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hidden="1" s="2" customFormat="1" ht="14.4" customHeight="1">
      <c r="A33" s="36"/>
      <c r="B33" s="42"/>
      <c r="C33" s="36"/>
      <c r="D33" s="36"/>
      <c r="E33" s="133" t="s">
        <v>40</v>
      </c>
      <c r="F33" s="146">
        <f>ROUND((SUM(BG118:BG136)),  2)</f>
        <v>0</v>
      </c>
      <c r="G33" s="36"/>
      <c r="H33" s="36"/>
      <c r="I33" s="147">
        <v>0.20999999999999999</v>
      </c>
      <c r="J33" s="146">
        <f>0</f>
        <v>0</v>
      </c>
      <c r="K33" s="36"/>
      <c r="L33" s="61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hidden="1" s="2" customFormat="1" ht="14.4" customHeight="1">
      <c r="A34" s="36"/>
      <c r="B34" s="42"/>
      <c r="C34" s="36"/>
      <c r="D34" s="36"/>
      <c r="E34" s="133" t="s">
        <v>41</v>
      </c>
      <c r="F34" s="146">
        <f>ROUND((SUM(BH118:BH136)),  2)</f>
        <v>0</v>
      </c>
      <c r="G34" s="36"/>
      <c r="H34" s="36"/>
      <c r="I34" s="147">
        <v>0.14999999999999999</v>
      </c>
      <c r="J34" s="146">
        <f>0</f>
        <v>0</v>
      </c>
      <c r="K34" s="36"/>
      <c r="L34" s="61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36"/>
      <c r="E35" s="133" t="s">
        <v>42</v>
      </c>
      <c r="F35" s="146">
        <f>ROUND((SUM(BI118:BI136)),  2)</f>
        <v>0</v>
      </c>
      <c r="G35" s="36"/>
      <c r="H35" s="36"/>
      <c r="I35" s="147">
        <v>0</v>
      </c>
      <c r="J35" s="146">
        <f>0</f>
        <v>0</v>
      </c>
      <c r="K35" s="36"/>
      <c r="L35" s="61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="2" customFormat="1" ht="6.96" customHeight="1">
      <c r="A36" s="36"/>
      <c r="B36" s="42"/>
      <c r="C36" s="36"/>
      <c r="D36" s="36"/>
      <c r="E36" s="36"/>
      <c r="F36" s="36"/>
      <c r="G36" s="36"/>
      <c r="H36" s="36"/>
      <c r="I36" s="36"/>
      <c r="J36" s="36"/>
      <c r="K36" s="36"/>
      <c r="L36" s="61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25.44" customHeight="1">
      <c r="A37" s="36"/>
      <c r="B37" s="42"/>
      <c r="C37" s="148"/>
      <c r="D37" s="149" t="s">
        <v>43</v>
      </c>
      <c r="E37" s="150"/>
      <c r="F37" s="150"/>
      <c r="G37" s="151" t="s">
        <v>44</v>
      </c>
      <c r="H37" s="152" t="s">
        <v>45</v>
      </c>
      <c r="I37" s="150"/>
      <c r="J37" s="153">
        <f>SUM(J28:J35)</f>
        <v>0</v>
      </c>
      <c r="K37" s="154"/>
      <c r="L37" s="61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36"/>
      <c r="F38" s="36"/>
      <c r="G38" s="36"/>
      <c r="H38" s="36"/>
      <c r="I38" s="36"/>
      <c r="J38" s="36"/>
      <c r="K38" s="36"/>
      <c r="L38" s="61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="1" customFormat="1" ht="14.4" customHeight="1">
      <c r="B39" s="18"/>
      <c r="L39" s="18"/>
    </row>
    <row r="40" s="1" customFormat="1" ht="14.4" customHeight="1">
      <c r="B40" s="18"/>
      <c r="L40" s="18"/>
    </row>
    <row r="41" s="1" customFormat="1" ht="14.4" customHeight="1">
      <c r="B41" s="18"/>
      <c r="L41" s="18"/>
    </row>
    <row r="42" s="1" customFormat="1" ht="14.4" customHeight="1">
      <c r="B42" s="18"/>
      <c r="L42" s="18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61"/>
      <c r="D50" s="155" t="s">
        <v>46</v>
      </c>
      <c r="E50" s="156"/>
      <c r="F50" s="156"/>
      <c r="G50" s="155" t="s">
        <v>47</v>
      </c>
      <c r="H50" s="156"/>
      <c r="I50" s="156"/>
      <c r="J50" s="156"/>
      <c r="K50" s="156"/>
      <c r="L50" s="61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6"/>
      <c r="B61" s="42"/>
      <c r="C61" s="36"/>
      <c r="D61" s="157" t="s">
        <v>48</v>
      </c>
      <c r="E61" s="158"/>
      <c r="F61" s="159" t="s">
        <v>49</v>
      </c>
      <c r="G61" s="157" t="s">
        <v>48</v>
      </c>
      <c r="H61" s="158"/>
      <c r="I61" s="158"/>
      <c r="J61" s="160" t="s">
        <v>49</v>
      </c>
      <c r="K61" s="158"/>
      <c r="L61" s="61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6"/>
      <c r="B65" s="42"/>
      <c r="C65" s="36"/>
      <c r="D65" s="155" t="s">
        <v>50</v>
      </c>
      <c r="E65" s="161"/>
      <c r="F65" s="161"/>
      <c r="G65" s="155" t="s">
        <v>51</v>
      </c>
      <c r="H65" s="161"/>
      <c r="I65" s="161"/>
      <c r="J65" s="161"/>
      <c r="K65" s="161"/>
      <c r="L65" s="61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6"/>
      <c r="B76" s="42"/>
      <c r="C76" s="36"/>
      <c r="D76" s="157" t="s">
        <v>48</v>
      </c>
      <c r="E76" s="158"/>
      <c r="F76" s="159" t="s">
        <v>49</v>
      </c>
      <c r="G76" s="157" t="s">
        <v>48</v>
      </c>
      <c r="H76" s="158"/>
      <c r="I76" s="158"/>
      <c r="J76" s="160" t="s">
        <v>49</v>
      </c>
      <c r="K76" s="158"/>
      <c r="L76" s="61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2" customFormat="1" ht="14.4" customHeight="1">
      <c r="A77" s="36"/>
      <c r="B77" s="162"/>
      <c r="C77" s="163"/>
      <c r="D77" s="163"/>
      <c r="E77" s="163"/>
      <c r="F77" s="163"/>
      <c r="G77" s="163"/>
      <c r="H77" s="163"/>
      <c r="I77" s="163"/>
      <c r="J77" s="163"/>
      <c r="K77" s="163"/>
      <c r="L77" s="61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="2" customFormat="1" ht="6.96" customHeight="1">
      <c r="A81" s="36"/>
      <c r="B81" s="164"/>
      <c r="C81" s="165"/>
      <c r="D81" s="165"/>
      <c r="E81" s="165"/>
      <c r="F81" s="165"/>
      <c r="G81" s="165"/>
      <c r="H81" s="165"/>
      <c r="I81" s="165"/>
      <c r="J81" s="165"/>
      <c r="K81" s="165"/>
      <c r="L81" s="61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24.96" customHeight="1">
      <c r="A82" s="36"/>
      <c r="B82" s="37"/>
      <c r="C82" s="21" t="s">
        <v>82</v>
      </c>
      <c r="D82" s="38"/>
      <c r="E82" s="38"/>
      <c r="F82" s="38"/>
      <c r="G82" s="38"/>
      <c r="H82" s="38"/>
      <c r="I82" s="38"/>
      <c r="J82" s="38"/>
      <c r="K82" s="38"/>
      <c r="L82" s="61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61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61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6.5" customHeight="1">
      <c r="A85" s="36"/>
      <c r="B85" s="37"/>
      <c r="C85" s="38"/>
      <c r="D85" s="38"/>
      <c r="E85" s="74" t="str">
        <f>E7</f>
        <v>Přístřešek Drahanovice</v>
      </c>
      <c r="F85" s="38"/>
      <c r="G85" s="38"/>
      <c r="H85" s="38"/>
      <c r="I85" s="38"/>
      <c r="J85" s="38"/>
      <c r="K85" s="38"/>
      <c r="L85" s="61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6.96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61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2" customFormat="1" ht="12" customHeight="1">
      <c r="A87" s="36"/>
      <c r="B87" s="37"/>
      <c r="C87" s="30" t="s">
        <v>20</v>
      </c>
      <c r="D87" s="38"/>
      <c r="E87" s="38"/>
      <c r="F87" s="25" t="str">
        <f>F10</f>
        <v xml:space="preserve"> </v>
      </c>
      <c r="G87" s="38"/>
      <c r="H87" s="38"/>
      <c r="I87" s="30" t="s">
        <v>22</v>
      </c>
      <c r="J87" s="77" t="str">
        <f>IF(J10="","",J10)</f>
        <v>14. 8. 2020</v>
      </c>
      <c r="K87" s="38"/>
      <c r="L87" s="61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="2" customFormat="1" ht="6.96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61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="2" customFormat="1" ht="15.15" customHeight="1">
      <c r="A89" s="36"/>
      <c r="B89" s="37"/>
      <c r="C89" s="30" t="s">
        <v>24</v>
      </c>
      <c r="D89" s="38"/>
      <c r="E89" s="38"/>
      <c r="F89" s="25" t="str">
        <f>E13</f>
        <v xml:space="preserve"> </v>
      </c>
      <c r="G89" s="38"/>
      <c r="H89" s="38"/>
      <c r="I89" s="30" t="s">
        <v>29</v>
      </c>
      <c r="J89" s="34" t="str">
        <f>E19</f>
        <v xml:space="preserve"> </v>
      </c>
      <c r="K89" s="38"/>
      <c r="L89" s="61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="2" customFormat="1" ht="15.15" customHeight="1">
      <c r="A90" s="36"/>
      <c r="B90" s="37"/>
      <c r="C90" s="30" t="s">
        <v>27</v>
      </c>
      <c r="D90" s="38"/>
      <c r="E90" s="38"/>
      <c r="F90" s="25" t="str">
        <f>IF(E16="","",E16)</f>
        <v>Vyplň údaj</v>
      </c>
      <c r="G90" s="38"/>
      <c r="H90" s="38"/>
      <c r="I90" s="30" t="s">
        <v>31</v>
      </c>
      <c r="J90" s="34" t="str">
        <f>E22</f>
        <v xml:space="preserve"> </v>
      </c>
      <c r="K90" s="38"/>
      <c r="L90" s="61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="2" customFormat="1" ht="10.32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61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="2" customFormat="1" ht="29.28" customHeight="1">
      <c r="A92" s="36"/>
      <c r="B92" s="37"/>
      <c r="C92" s="166" t="s">
        <v>83</v>
      </c>
      <c r="D92" s="167"/>
      <c r="E92" s="167"/>
      <c r="F92" s="167"/>
      <c r="G92" s="167"/>
      <c r="H92" s="167"/>
      <c r="I92" s="167"/>
      <c r="J92" s="168" t="s">
        <v>84</v>
      </c>
      <c r="K92" s="167"/>
      <c r="L92" s="61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="2" customFormat="1" ht="10.32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61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="2" customFormat="1" ht="22.8" customHeight="1">
      <c r="A94" s="36"/>
      <c r="B94" s="37"/>
      <c r="C94" s="169" t="s">
        <v>85</v>
      </c>
      <c r="D94" s="38"/>
      <c r="E94" s="38"/>
      <c r="F94" s="38"/>
      <c r="G94" s="38"/>
      <c r="H94" s="38"/>
      <c r="I94" s="38"/>
      <c r="J94" s="108">
        <f>J118</f>
        <v>0</v>
      </c>
      <c r="K94" s="38"/>
      <c r="L94" s="61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U94" s="15" t="s">
        <v>86</v>
      </c>
    </row>
    <row r="95" s="9" customFormat="1" ht="24.96" customHeight="1">
      <c r="A95" s="9"/>
      <c r="B95" s="170"/>
      <c r="C95" s="171"/>
      <c r="D95" s="172" t="s">
        <v>87</v>
      </c>
      <c r="E95" s="173"/>
      <c r="F95" s="173"/>
      <c r="G95" s="173"/>
      <c r="H95" s="173"/>
      <c r="I95" s="173"/>
      <c r="J95" s="174">
        <f>J119</f>
        <v>0</v>
      </c>
      <c r="K95" s="171"/>
      <c r="L95" s="17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6"/>
      <c r="C96" s="177"/>
      <c r="D96" s="178" t="s">
        <v>88</v>
      </c>
      <c r="E96" s="179"/>
      <c r="F96" s="179"/>
      <c r="G96" s="179"/>
      <c r="H96" s="179"/>
      <c r="I96" s="179"/>
      <c r="J96" s="180">
        <f>J120</f>
        <v>0</v>
      </c>
      <c r="K96" s="177"/>
      <c r="L96" s="181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6"/>
      <c r="C97" s="177"/>
      <c r="D97" s="178" t="s">
        <v>89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76"/>
      <c r="C98" s="177"/>
      <c r="D98" s="178" t="s">
        <v>90</v>
      </c>
      <c r="E98" s="179"/>
      <c r="F98" s="179"/>
      <c r="G98" s="179"/>
      <c r="H98" s="179"/>
      <c r="I98" s="179"/>
      <c r="J98" s="180">
        <f>J128</f>
        <v>0</v>
      </c>
      <c r="K98" s="177"/>
      <c r="L98" s="18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0"/>
      <c r="C99" s="171"/>
      <c r="D99" s="172" t="s">
        <v>91</v>
      </c>
      <c r="E99" s="173"/>
      <c r="F99" s="173"/>
      <c r="G99" s="173"/>
      <c r="H99" s="173"/>
      <c r="I99" s="173"/>
      <c r="J99" s="174">
        <f>J134</f>
        <v>0</v>
      </c>
      <c r="K99" s="171"/>
      <c r="L99" s="17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76"/>
      <c r="C100" s="177"/>
      <c r="D100" s="178" t="s">
        <v>92</v>
      </c>
      <c r="E100" s="179"/>
      <c r="F100" s="179"/>
      <c r="G100" s="179"/>
      <c r="H100" s="179"/>
      <c r="I100" s="179"/>
      <c r="J100" s="180">
        <f>J135</f>
        <v>0</v>
      </c>
      <c r="K100" s="177"/>
      <c r="L100" s="18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6"/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61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</row>
    <row r="102" s="2" customFormat="1" ht="6.96" customHeight="1">
      <c r="A102" s="36"/>
      <c r="B102" s="64"/>
      <c r="C102" s="65"/>
      <c r="D102" s="65"/>
      <c r="E102" s="65"/>
      <c r="F102" s="65"/>
      <c r="G102" s="65"/>
      <c r="H102" s="65"/>
      <c r="I102" s="65"/>
      <c r="J102" s="65"/>
      <c r="K102" s="65"/>
      <c r="L102" s="61"/>
      <c r="S102" s="36"/>
      <c r="T102" s="36"/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</row>
    <row r="106" s="2" customFormat="1" ht="6.96" customHeight="1">
      <c r="A106" s="36"/>
      <c r="B106" s="66"/>
      <c r="C106" s="67"/>
      <c r="D106" s="67"/>
      <c r="E106" s="67"/>
      <c r="F106" s="67"/>
      <c r="G106" s="67"/>
      <c r="H106" s="67"/>
      <c r="I106" s="67"/>
      <c r="J106" s="67"/>
      <c r="K106" s="67"/>
      <c r="L106" s="61"/>
      <c r="S106" s="36"/>
      <c r="T106" s="36"/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</row>
    <row r="107" s="2" customFormat="1" ht="24.96" customHeight="1">
      <c r="A107" s="36"/>
      <c r="B107" s="37"/>
      <c r="C107" s="21" t="s">
        <v>93</v>
      </c>
      <c r="D107" s="38"/>
      <c r="E107" s="38"/>
      <c r="F107" s="38"/>
      <c r="G107" s="38"/>
      <c r="H107" s="38"/>
      <c r="I107" s="38"/>
      <c r="J107" s="38"/>
      <c r="K107" s="38"/>
      <c r="L107" s="61"/>
      <c r="S107" s="36"/>
      <c r="T107" s="36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</row>
    <row r="108" s="2" customFormat="1" ht="6.96" customHeight="1">
      <c r="A108" s="36"/>
      <c r="B108" s="37"/>
      <c r="C108" s="38"/>
      <c r="D108" s="38"/>
      <c r="E108" s="38"/>
      <c r="F108" s="38"/>
      <c r="G108" s="38"/>
      <c r="H108" s="38"/>
      <c r="I108" s="38"/>
      <c r="J108" s="38"/>
      <c r="K108" s="38"/>
      <c r="L108" s="61"/>
      <c r="S108" s="36"/>
      <c r="T108" s="36"/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</row>
    <row r="109" s="2" customFormat="1" ht="12" customHeight="1">
      <c r="A109" s="36"/>
      <c r="B109" s="37"/>
      <c r="C109" s="30" t="s">
        <v>16</v>
      </c>
      <c r="D109" s="38"/>
      <c r="E109" s="38"/>
      <c r="F109" s="38"/>
      <c r="G109" s="38"/>
      <c r="H109" s="38"/>
      <c r="I109" s="38"/>
      <c r="J109" s="38"/>
      <c r="K109" s="38"/>
      <c r="L109" s="61"/>
      <c r="S109" s="36"/>
      <c r="T109" s="36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</row>
    <row r="110" s="2" customFormat="1" ht="16.5" customHeight="1">
      <c r="A110" s="36"/>
      <c r="B110" s="37"/>
      <c r="C110" s="38"/>
      <c r="D110" s="38"/>
      <c r="E110" s="74" t="str">
        <f>E7</f>
        <v>Přístřešek Drahanovice</v>
      </c>
      <c r="F110" s="38"/>
      <c r="G110" s="38"/>
      <c r="H110" s="38"/>
      <c r="I110" s="38"/>
      <c r="J110" s="38"/>
      <c r="K110" s="38"/>
      <c r="L110" s="61"/>
      <c r="S110" s="36"/>
      <c r="T110" s="36"/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</row>
    <row r="111" s="2" customFormat="1" ht="6.96" customHeight="1">
      <c r="A111" s="36"/>
      <c r="B111" s="37"/>
      <c r="C111" s="38"/>
      <c r="D111" s="38"/>
      <c r="E111" s="38"/>
      <c r="F111" s="38"/>
      <c r="G111" s="38"/>
      <c r="H111" s="38"/>
      <c r="I111" s="38"/>
      <c r="J111" s="38"/>
      <c r="K111" s="38"/>
      <c r="L111" s="61"/>
      <c r="S111" s="36"/>
      <c r="T111" s="36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</row>
    <row r="112" s="2" customFormat="1" ht="12" customHeight="1">
      <c r="A112" s="36"/>
      <c r="B112" s="37"/>
      <c r="C112" s="30" t="s">
        <v>20</v>
      </c>
      <c r="D112" s="38"/>
      <c r="E112" s="38"/>
      <c r="F112" s="25" t="str">
        <f>F10</f>
        <v xml:space="preserve"> </v>
      </c>
      <c r="G112" s="38"/>
      <c r="H112" s="38"/>
      <c r="I112" s="30" t="s">
        <v>22</v>
      </c>
      <c r="J112" s="77" t="str">
        <f>IF(J10="","",J10)</f>
        <v>14. 8. 2020</v>
      </c>
      <c r="K112" s="38"/>
      <c r="L112" s="61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="2" customFormat="1" ht="6.96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61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="2" customFormat="1" ht="15.15" customHeight="1">
      <c r="A114" s="36"/>
      <c r="B114" s="37"/>
      <c r="C114" s="30" t="s">
        <v>24</v>
      </c>
      <c r="D114" s="38"/>
      <c r="E114" s="38"/>
      <c r="F114" s="25" t="str">
        <f>E13</f>
        <v xml:space="preserve"> </v>
      </c>
      <c r="G114" s="38"/>
      <c r="H114" s="38"/>
      <c r="I114" s="30" t="s">
        <v>29</v>
      </c>
      <c r="J114" s="34" t="str">
        <f>E19</f>
        <v xml:space="preserve"> </v>
      </c>
      <c r="K114" s="38"/>
      <c r="L114" s="61"/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="2" customFormat="1" ht="15.15" customHeight="1">
      <c r="A115" s="36"/>
      <c r="B115" s="37"/>
      <c r="C115" s="30" t="s">
        <v>27</v>
      </c>
      <c r="D115" s="38"/>
      <c r="E115" s="38"/>
      <c r="F115" s="25" t="str">
        <f>IF(E16="","",E16)</f>
        <v>Vyplň údaj</v>
      </c>
      <c r="G115" s="38"/>
      <c r="H115" s="38"/>
      <c r="I115" s="30" t="s">
        <v>31</v>
      </c>
      <c r="J115" s="34" t="str">
        <f>E22</f>
        <v xml:space="preserve"> </v>
      </c>
      <c r="K115" s="38"/>
      <c r="L115" s="61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  <row r="116" s="2" customFormat="1" ht="10.32" customHeight="1">
      <c r="A116" s="36"/>
      <c r="B116" s="37"/>
      <c r="C116" s="38"/>
      <c r="D116" s="38"/>
      <c r="E116" s="38"/>
      <c r="F116" s="38"/>
      <c r="G116" s="38"/>
      <c r="H116" s="38"/>
      <c r="I116" s="38"/>
      <c r="J116" s="38"/>
      <c r="K116" s="38"/>
      <c r="L116" s="61"/>
      <c r="S116" s="36"/>
      <c r="T116" s="36"/>
      <c r="U116" s="36"/>
      <c r="V116" s="36"/>
      <c r="W116" s="36"/>
      <c r="X116" s="36"/>
      <c r="Y116" s="36"/>
      <c r="Z116" s="36"/>
      <c r="AA116" s="36"/>
      <c r="AB116" s="36"/>
      <c r="AC116" s="36"/>
      <c r="AD116" s="36"/>
      <c r="AE116" s="36"/>
    </row>
    <row r="117" s="11" customFormat="1" ht="29.28" customHeight="1">
      <c r="A117" s="182"/>
      <c r="B117" s="183"/>
      <c r="C117" s="184" t="s">
        <v>94</v>
      </c>
      <c r="D117" s="185" t="s">
        <v>58</v>
      </c>
      <c r="E117" s="185" t="s">
        <v>54</v>
      </c>
      <c r="F117" s="185" t="s">
        <v>55</v>
      </c>
      <c r="G117" s="185" t="s">
        <v>95</v>
      </c>
      <c r="H117" s="185" t="s">
        <v>96</v>
      </c>
      <c r="I117" s="185" t="s">
        <v>97</v>
      </c>
      <c r="J117" s="185" t="s">
        <v>84</v>
      </c>
      <c r="K117" s="186" t="s">
        <v>98</v>
      </c>
      <c r="L117" s="187"/>
      <c r="M117" s="98" t="s">
        <v>1</v>
      </c>
      <c r="N117" s="99" t="s">
        <v>37</v>
      </c>
      <c r="O117" s="99" t="s">
        <v>99</v>
      </c>
      <c r="P117" s="99" t="s">
        <v>100</v>
      </c>
      <c r="Q117" s="99" t="s">
        <v>101</v>
      </c>
      <c r="R117" s="99" t="s">
        <v>102</v>
      </c>
      <c r="S117" s="99" t="s">
        <v>103</v>
      </c>
      <c r="T117" s="100" t="s">
        <v>104</v>
      </c>
      <c r="U117" s="182"/>
      <c r="V117" s="182"/>
      <c r="W117" s="182"/>
      <c r="X117" s="182"/>
      <c r="Y117" s="182"/>
      <c r="Z117" s="182"/>
      <c r="AA117" s="182"/>
      <c r="AB117" s="182"/>
      <c r="AC117" s="182"/>
      <c r="AD117" s="182"/>
      <c r="AE117" s="182"/>
    </row>
    <row r="118" s="2" customFormat="1" ht="22.8" customHeight="1">
      <c r="A118" s="36"/>
      <c r="B118" s="37"/>
      <c r="C118" s="105" t="s">
        <v>105</v>
      </c>
      <c r="D118" s="38"/>
      <c r="E118" s="38"/>
      <c r="F118" s="38"/>
      <c r="G118" s="38"/>
      <c r="H118" s="38"/>
      <c r="I118" s="38"/>
      <c r="J118" s="188">
        <f>BK118</f>
        <v>0</v>
      </c>
      <c r="K118" s="38"/>
      <c r="L118" s="42"/>
      <c r="M118" s="101"/>
      <c r="N118" s="189"/>
      <c r="O118" s="102"/>
      <c r="P118" s="190">
        <f>P119+P134</f>
        <v>0</v>
      </c>
      <c r="Q118" s="102"/>
      <c r="R118" s="190">
        <f>R119+R134</f>
        <v>4.0966207200000007</v>
      </c>
      <c r="S118" s="102"/>
      <c r="T118" s="191">
        <f>T119+T134</f>
        <v>0</v>
      </c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  <c r="AT118" s="15" t="s">
        <v>72</v>
      </c>
      <c r="AU118" s="15" t="s">
        <v>86</v>
      </c>
      <c r="BK118" s="192">
        <f>BK119+BK134</f>
        <v>0</v>
      </c>
    </row>
    <row r="119" s="12" customFormat="1" ht="25.92" customHeight="1">
      <c r="A119" s="12"/>
      <c r="B119" s="193"/>
      <c r="C119" s="194"/>
      <c r="D119" s="195" t="s">
        <v>72</v>
      </c>
      <c r="E119" s="196" t="s">
        <v>106</v>
      </c>
      <c r="F119" s="196" t="s">
        <v>107</v>
      </c>
      <c r="G119" s="194"/>
      <c r="H119" s="194"/>
      <c r="I119" s="197"/>
      <c r="J119" s="198">
        <f>BK119</f>
        <v>0</v>
      </c>
      <c r="K119" s="194"/>
      <c r="L119" s="199"/>
      <c r="M119" s="200"/>
      <c r="N119" s="201"/>
      <c r="O119" s="201"/>
      <c r="P119" s="202">
        <f>P120+P123+P128</f>
        <v>0</v>
      </c>
      <c r="Q119" s="201"/>
      <c r="R119" s="202">
        <f>R120+R123+R128</f>
        <v>4.0966207200000007</v>
      </c>
      <c r="S119" s="201"/>
      <c r="T119" s="203">
        <f>T120+T123+T128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4" t="s">
        <v>78</v>
      </c>
      <c r="AT119" s="205" t="s">
        <v>72</v>
      </c>
      <c r="AU119" s="205" t="s">
        <v>73</v>
      </c>
      <c r="AY119" s="204" t="s">
        <v>108</v>
      </c>
      <c r="BK119" s="206">
        <f>BK120+BK123+BK128</f>
        <v>0</v>
      </c>
    </row>
    <row r="120" s="12" customFormat="1" ht="22.8" customHeight="1">
      <c r="A120" s="12"/>
      <c r="B120" s="193"/>
      <c r="C120" s="194"/>
      <c r="D120" s="195" t="s">
        <v>72</v>
      </c>
      <c r="E120" s="207" t="s">
        <v>78</v>
      </c>
      <c r="F120" s="207" t="s">
        <v>109</v>
      </c>
      <c r="G120" s="194"/>
      <c r="H120" s="194"/>
      <c r="I120" s="197"/>
      <c r="J120" s="208">
        <f>BK120</f>
        <v>0</v>
      </c>
      <c r="K120" s="194"/>
      <c r="L120" s="199"/>
      <c r="M120" s="200"/>
      <c r="N120" s="201"/>
      <c r="O120" s="201"/>
      <c r="P120" s="202">
        <f>SUM(P121:P122)</f>
        <v>0</v>
      </c>
      <c r="Q120" s="201"/>
      <c r="R120" s="202">
        <f>SUM(R121:R122)</f>
        <v>0</v>
      </c>
      <c r="S120" s="201"/>
      <c r="T120" s="203">
        <f>SUM(T121:T122)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4" t="s">
        <v>78</v>
      </c>
      <c r="AT120" s="205" t="s">
        <v>72</v>
      </c>
      <c r="AU120" s="205" t="s">
        <v>78</v>
      </c>
      <c r="AY120" s="204" t="s">
        <v>108</v>
      </c>
      <c r="BK120" s="206">
        <f>SUM(BK121:BK122)</f>
        <v>0</v>
      </c>
    </row>
    <row r="121" s="2" customFormat="1" ht="49.05" customHeight="1">
      <c r="A121" s="36"/>
      <c r="B121" s="37"/>
      <c r="C121" s="209" t="s">
        <v>78</v>
      </c>
      <c r="D121" s="209" t="s">
        <v>110</v>
      </c>
      <c r="E121" s="210" t="s">
        <v>111</v>
      </c>
      <c r="F121" s="211" t="s">
        <v>112</v>
      </c>
      <c r="G121" s="212" t="s">
        <v>113</v>
      </c>
      <c r="H121" s="213">
        <v>1.8240000000000001</v>
      </c>
      <c r="I121" s="214"/>
      <c r="J121" s="215">
        <f>ROUND(I121*H121,2)</f>
        <v>0</v>
      </c>
      <c r="K121" s="211" t="s">
        <v>114</v>
      </c>
      <c r="L121" s="42"/>
      <c r="M121" s="216" t="s">
        <v>1</v>
      </c>
      <c r="N121" s="217" t="s">
        <v>38</v>
      </c>
      <c r="O121" s="89"/>
      <c r="P121" s="218">
        <f>O121*H121</f>
        <v>0</v>
      </c>
      <c r="Q121" s="218">
        <v>0</v>
      </c>
      <c r="R121" s="218">
        <f>Q121*H121</f>
        <v>0</v>
      </c>
      <c r="S121" s="218">
        <v>0</v>
      </c>
      <c r="T121" s="219">
        <f>S121*H121</f>
        <v>0</v>
      </c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  <c r="AR121" s="220" t="s">
        <v>115</v>
      </c>
      <c r="AT121" s="220" t="s">
        <v>110</v>
      </c>
      <c r="AU121" s="220" t="s">
        <v>80</v>
      </c>
      <c r="AY121" s="15" t="s">
        <v>108</v>
      </c>
      <c r="BE121" s="221">
        <f>IF(N121="základní",J121,0)</f>
        <v>0</v>
      </c>
      <c r="BF121" s="221">
        <f>IF(N121="snížená",J121,0)</f>
        <v>0</v>
      </c>
      <c r="BG121" s="221">
        <f>IF(N121="zákl. přenesená",J121,0)</f>
        <v>0</v>
      </c>
      <c r="BH121" s="221">
        <f>IF(N121="sníž. přenesená",J121,0)</f>
        <v>0</v>
      </c>
      <c r="BI121" s="221">
        <f>IF(N121="nulová",J121,0)</f>
        <v>0</v>
      </c>
      <c r="BJ121" s="15" t="s">
        <v>78</v>
      </c>
      <c r="BK121" s="221">
        <f>ROUND(I121*H121,2)</f>
        <v>0</v>
      </c>
      <c r="BL121" s="15" t="s">
        <v>115</v>
      </c>
      <c r="BM121" s="220" t="s">
        <v>116</v>
      </c>
    </row>
    <row r="122" s="13" customFormat="1">
      <c r="A122" s="13"/>
      <c r="B122" s="222"/>
      <c r="C122" s="223"/>
      <c r="D122" s="224" t="s">
        <v>117</v>
      </c>
      <c r="E122" s="225" t="s">
        <v>1</v>
      </c>
      <c r="F122" s="226" t="s">
        <v>118</v>
      </c>
      <c r="G122" s="223"/>
      <c r="H122" s="227">
        <v>1.8240000000000001</v>
      </c>
      <c r="I122" s="228"/>
      <c r="J122" s="223"/>
      <c r="K122" s="223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117</v>
      </c>
      <c r="AU122" s="233" t="s">
        <v>80</v>
      </c>
      <c r="AV122" s="13" t="s">
        <v>80</v>
      </c>
      <c r="AW122" s="13" t="s">
        <v>30</v>
      </c>
      <c r="AX122" s="13" t="s">
        <v>78</v>
      </c>
      <c r="AY122" s="233" t="s">
        <v>108</v>
      </c>
    </row>
    <row r="123" s="12" customFormat="1" ht="22.8" customHeight="1">
      <c r="A123" s="12"/>
      <c r="B123" s="193"/>
      <c r="C123" s="194"/>
      <c r="D123" s="195" t="s">
        <v>72</v>
      </c>
      <c r="E123" s="207" t="s">
        <v>80</v>
      </c>
      <c r="F123" s="207" t="s">
        <v>119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SUM(P124:P127)</f>
        <v>0</v>
      </c>
      <c r="Q123" s="201"/>
      <c r="R123" s="202">
        <f>SUM(R124:R127)</f>
        <v>4.0948207200000004</v>
      </c>
      <c r="S123" s="201"/>
      <c r="T123" s="203">
        <f>SUM(T124:T127)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78</v>
      </c>
      <c r="AT123" s="205" t="s">
        <v>72</v>
      </c>
      <c r="AU123" s="205" t="s">
        <v>78</v>
      </c>
      <c r="AY123" s="204" t="s">
        <v>108</v>
      </c>
      <c r="BK123" s="206">
        <f>SUM(BK124:BK127)</f>
        <v>0</v>
      </c>
    </row>
    <row r="124" s="2" customFormat="1" ht="24.15" customHeight="1">
      <c r="A124" s="36"/>
      <c r="B124" s="37"/>
      <c r="C124" s="209" t="s">
        <v>80</v>
      </c>
      <c r="D124" s="209" t="s">
        <v>110</v>
      </c>
      <c r="E124" s="210" t="s">
        <v>120</v>
      </c>
      <c r="F124" s="211" t="s">
        <v>121</v>
      </c>
      <c r="G124" s="212" t="s">
        <v>113</v>
      </c>
      <c r="H124" s="213">
        <v>0.34200000000000003</v>
      </c>
      <c r="I124" s="214"/>
      <c r="J124" s="215">
        <f>ROUND(I124*H124,2)</f>
        <v>0</v>
      </c>
      <c r="K124" s="211" t="s">
        <v>114</v>
      </c>
      <c r="L124" s="42"/>
      <c r="M124" s="216" t="s">
        <v>1</v>
      </c>
      <c r="N124" s="217" t="s">
        <v>38</v>
      </c>
      <c r="O124" s="89"/>
      <c r="P124" s="218">
        <f>O124*H124</f>
        <v>0</v>
      </c>
      <c r="Q124" s="218">
        <v>2.1600000000000001</v>
      </c>
      <c r="R124" s="218">
        <f>Q124*H124</f>
        <v>0.73872000000000015</v>
      </c>
      <c r="S124" s="218">
        <v>0</v>
      </c>
      <c r="T124" s="219">
        <f>S124*H124</f>
        <v>0</v>
      </c>
      <c r="U124" s="36"/>
      <c r="V124" s="36"/>
      <c r="W124" s="36"/>
      <c r="X124" s="36"/>
      <c r="Y124" s="36"/>
      <c r="Z124" s="36"/>
      <c r="AA124" s="36"/>
      <c r="AB124" s="36"/>
      <c r="AC124" s="36"/>
      <c r="AD124" s="36"/>
      <c r="AE124" s="36"/>
      <c r="AR124" s="220" t="s">
        <v>115</v>
      </c>
      <c r="AT124" s="220" t="s">
        <v>110</v>
      </c>
      <c r="AU124" s="220" t="s">
        <v>80</v>
      </c>
      <c r="AY124" s="15" t="s">
        <v>108</v>
      </c>
      <c r="BE124" s="221">
        <f>IF(N124="základní",J124,0)</f>
        <v>0</v>
      </c>
      <c r="BF124" s="221">
        <f>IF(N124="snížená",J124,0)</f>
        <v>0</v>
      </c>
      <c r="BG124" s="221">
        <f>IF(N124="zákl. přenesená",J124,0)</f>
        <v>0</v>
      </c>
      <c r="BH124" s="221">
        <f>IF(N124="sníž. přenesená",J124,0)</f>
        <v>0</v>
      </c>
      <c r="BI124" s="221">
        <f>IF(N124="nulová",J124,0)</f>
        <v>0</v>
      </c>
      <c r="BJ124" s="15" t="s">
        <v>78</v>
      </c>
      <c r="BK124" s="221">
        <f>ROUND(I124*H124,2)</f>
        <v>0</v>
      </c>
      <c r="BL124" s="15" t="s">
        <v>115</v>
      </c>
      <c r="BM124" s="220" t="s">
        <v>122</v>
      </c>
    </row>
    <row r="125" s="13" customFormat="1">
      <c r="A125" s="13"/>
      <c r="B125" s="222"/>
      <c r="C125" s="223"/>
      <c r="D125" s="224" t="s">
        <v>117</v>
      </c>
      <c r="E125" s="225" t="s">
        <v>1</v>
      </c>
      <c r="F125" s="226" t="s">
        <v>123</v>
      </c>
      <c r="G125" s="223"/>
      <c r="H125" s="227">
        <v>0.34200000000000003</v>
      </c>
      <c r="I125" s="228"/>
      <c r="J125" s="223"/>
      <c r="K125" s="223"/>
      <c r="L125" s="229"/>
      <c r="M125" s="230"/>
      <c r="N125" s="231"/>
      <c r="O125" s="231"/>
      <c r="P125" s="231"/>
      <c r="Q125" s="231"/>
      <c r="R125" s="231"/>
      <c r="S125" s="231"/>
      <c r="T125" s="232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3" t="s">
        <v>117</v>
      </c>
      <c r="AU125" s="233" t="s">
        <v>80</v>
      </c>
      <c r="AV125" s="13" t="s">
        <v>80</v>
      </c>
      <c r="AW125" s="13" t="s">
        <v>30</v>
      </c>
      <c r="AX125" s="13" t="s">
        <v>78</v>
      </c>
      <c r="AY125" s="233" t="s">
        <v>108</v>
      </c>
    </row>
    <row r="126" s="2" customFormat="1" ht="24.15" customHeight="1">
      <c r="A126" s="36"/>
      <c r="B126" s="37"/>
      <c r="C126" s="209" t="s">
        <v>124</v>
      </c>
      <c r="D126" s="209" t="s">
        <v>110</v>
      </c>
      <c r="E126" s="210" t="s">
        <v>125</v>
      </c>
      <c r="F126" s="211" t="s">
        <v>126</v>
      </c>
      <c r="G126" s="212" t="s">
        <v>113</v>
      </c>
      <c r="H126" s="213">
        <v>1.3680000000000001</v>
      </c>
      <c r="I126" s="214"/>
      <c r="J126" s="215">
        <f>ROUND(I126*H126,2)</f>
        <v>0</v>
      </c>
      <c r="K126" s="211" t="s">
        <v>114</v>
      </c>
      <c r="L126" s="42"/>
      <c r="M126" s="216" t="s">
        <v>1</v>
      </c>
      <c r="N126" s="217" t="s">
        <v>38</v>
      </c>
      <c r="O126" s="89"/>
      <c r="P126" s="218">
        <f>O126*H126</f>
        <v>0</v>
      </c>
      <c r="Q126" s="218">
        <v>2.45329</v>
      </c>
      <c r="R126" s="218">
        <f>Q126*H126</f>
        <v>3.3561007200000001</v>
      </c>
      <c r="S126" s="218">
        <v>0</v>
      </c>
      <c r="T126" s="219">
        <f>S126*H126</f>
        <v>0</v>
      </c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  <c r="AR126" s="220" t="s">
        <v>115</v>
      </c>
      <c r="AT126" s="220" t="s">
        <v>110</v>
      </c>
      <c r="AU126" s="220" t="s">
        <v>80</v>
      </c>
      <c r="AY126" s="15" t="s">
        <v>108</v>
      </c>
      <c r="BE126" s="221">
        <f>IF(N126="základní",J126,0)</f>
        <v>0</v>
      </c>
      <c r="BF126" s="221">
        <f>IF(N126="snížená",J126,0)</f>
        <v>0</v>
      </c>
      <c r="BG126" s="221">
        <f>IF(N126="zákl. přenesená",J126,0)</f>
        <v>0</v>
      </c>
      <c r="BH126" s="221">
        <f>IF(N126="sníž. přenesená",J126,0)</f>
        <v>0</v>
      </c>
      <c r="BI126" s="221">
        <f>IF(N126="nulová",J126,0)</f>
        <v>0</v>
      </c>
      <c r="BJ126" s="15" t="s">
        <v>78</v>
      </c>
      <c r="BK126" s="221">
        <f>ROUND(I126*H126,2)</f>
        <v>0</v>
      </c>
      <c r="BL126" s="15" t="s">
        <v>115</v>
      </c>
      <c r="BM126" s="220" t="s">
        <v>127</v>
      </c>
    </row>
    <row r="127" s="13" customFormat="1">
      <c r="A127" s="13"/>
      <c r="B127" s="222"/>
      <c r="C127" s="223"/>
      <c r="D127" s="224" t="s">
        <v>117</v>
      </c>
      <c r="E127" s="225" t="s">
        <v>1</v>
      </c>
      <c r="F127" s="226" t="s">
        <v>128</v>
      </c>
      <c r="G127" s="223"/>
      <c r="H127" s="227">
        <v>1.3680000000000001</v>
      </c>
      <c r="I127" s="228"/>
      <c r="J127" s="223"/>
      <c r="K127" s="223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117</v>
      </c>
      <c r="AU127" s="233" t="s">
        <v>80</v>
      </c>
      <c r="AV127" s="13" t="s">
        <v>80</v>
      </c>
      <c r="AW127" s="13" t="s">
        <v>30</v>
      </c>
      <c r="AX127" s="13" t="s">
        <v>78</v>
      </c>
      <c r="AY127" s="233" t="s">
        <v>108</v>
      </c>
    </row>
    <row r="128" s="12" customFormat="1" ht="22.8" customHeight="1">
      <c r="A128" s="12"/>
      <c r="B128" s="193"/>
      <c r="C128" s="194"/>
      <c r="D128" s="195" t="s">
        <v>72</v>
      </c>
      <c r="E128" s="207" t="s">
        <v>129</v>
      </c>
      <c r="F128" s="207" t="s">
        <v>130</v>
      </c>
      <c r="G128" s="194"/>
      <c r="H128" s="194"/>
      <c r="I128" s="197"/>
      <c r="J128" s="208">
        <f>BK128</f>
        <v>0</v>
      </c>
      <c r="K128" s="194"/>
      <c r="L128" s="199"/>
      <c r="M128" s="200"/>
      <c r="N128" s="201"/>
      <c r="O128" s="201"/>
      <c r="P128" s="202">
        <f>SUM(P129:P133)</f>
        <v>0</v>
      </c>
      <c r="Q128" s="201"/>
      <c r="R128" s="202">
        <f>SUM(R129:R133)</f>
        <v>0.0018</v>
      </c>
      <c r="S128" s="201"/>
      <c r="T128" s="203">
        <f>SUM(T129:T133)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4" t="s">
        <v>78</v>
      </c>
      <c r="AT128" s="205" t="s">
        <v>72</v>
      </c>
      <c r="AU128" s="205" t="s">
        <v>78</v>
      </c>
      <c r="AY128" s="204" t="s">
        <v>108</v>
      </c>
      <c r="BK128" s="206">
        <f>SUM(BK129:BK133)</f>
        <v>0</v>
      </c>
    </row>
    <row r="129" s="2" customFormat="1" ht="24.15" customHeight="1">
      <c r="A129" s="36"/>
      <c r="B129" s="37"/>
      <c r="C129" s="209" t="s">
        <v>115</v>
      </c>
      <c r="D129" s="209" t="s">
        <v>110</v>
      </c>
      <c r="E129" s="210" t="s">
        <v>131</v>
      </c>
      <c r="F129" s="211" t="s">
        <v>132</v>
      </c>
      <c r="G129" s="212" t="s">
        <v>133</v>
      </c>
      <c r="H129" s="213">
        <v>1</v>
      </c>
      <c r="I129" s="214"/>
      <c r="J129" s="215">
        <f>ROUND(I129*H129,2)</f>
        <v>0</v>
      </c>
      <c r="K129" s="211" t="s">
        <v>114</v>
      </c>
      <c r="L129" s="42"/>
      <c r="M129" s="216" t="s">
        <v>1</v>
      </c>
      <c r="N129" s="217" t="s">
        <v>38</v>
      </c>
      <c r="O129" s="89"/>
      <c r="P129" s="218">
        <f>O129*H129</f>
        <v>0</v>
      </c>
      <c r="Q129" s="218">
        <v>0.00080000000000000004</v>
      </c>
      <c r="R129" s="218">
        <f>Q129*H129</f>
        <v>0.00080000000000000004</v>
      </c>
      <c r="S129" s="218">
        <v>0</v>
      </c>
      <c r="T129" s="219">
        <f>S129*H129</f>
        <v>0</v>
      </c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  <c r="AR129" s="220" t="s">
        <v>115</v>
      </c>
      <c r="AT129" s="220" t="s">
        <v>110</v>
      </c>
      <c r="AU129" s="220" t="s">
        <v>80</v>
      </c>
      <c r="AY129" s="15" t="s">
        <v>108</v>
      </c>
      <c r="BE129" s="221">
        <f>IF(N129="základní",J129,0)</f>
        <v>0</v>
      </c>
      <c r="BF129" s="221">
        <f>IF(N129="snížená",J129,0)</f>
        <v>0</v>
      </c>
      <c r="BG129" s="221">
        <f>IF(N129="zákl. přenesená",J129,0)</f>
        <v>0</v>
      </c>
      <c r="BH129" s="221">
        <f>IF(N129="sníž. přenesená",J129,0)</f>
        <v>0</v>
      </c>
      <c r="BI129" s="221">
        <f>IF(N129="nulová",J129,0)</f>
        <v>0</v>
      </c>
      <c r="BJ129" s="15" t="s">
        <v>78</v>
      </c>
      <c r="BK129" s="221">
        <f>ROUND(I129*H129,2)</f>
        <v>0</v>
      </c>
      <c r="BL129" s="15" t="s">
        <v>115</v>
      </c>
      <c r="BM129" s="220" t="s">
        <v>134</v>
      </c>
    </row>
    <row r="130" s="2" customFormat="1" ht="14.4" customHeight="1">
      <c r="A130" s="36"/>
      <c r="B130" s="37"/>
      <c r="C130" s="234" t="s">
        <v>135</v>
      </c>
      <c r="D130" s="234" t="s">
        <v>136</v>
      </c>
      <c r="E130" s="235" t="s">
        <v>137</v>
      </c>
      <c r="F130" s="236" t="s">
        <v>138</v>
      </c>
      <c r="G130" s="237" t="s">
        <v>139</v>
      </c>
      <c r="H130" s="238">
        <v>1</v>
      </c>
      <c r="I130" s="239"/>
      <c r="J130" s="240">
        <f>ROUND(I130*H130,2)</f>
        <v>0</v>
      </c>
      <c r="K130" s="236" t="s">
        <v>1</v>
      </c>
      <c r="L130" s="241"/>
      <c r="M130" s="242" t="s">
        <v>1</v>
      </c>
      <c r="N130" s="243" t="s">
        <v>38</v>
      </c>
      <c r="O130" s="89"/>
      <c r="P130" s="218">
        <f>O130*H130</f>
        <v>0</v>
      </c>
      <c r="Q130" s="218">
        <v>0</v>
      </c>
      <c r="R130" s="218">
        <f>Q130*H130</f>
        <v>0</v>
      </c>
      <c r="S130" s="218">
        <v>0</v>
      </c>
      <c r="T130" s="219">
        <f>S130*H130</f>
        <v>0</v>
      </c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  <c r="AR130" s="220" t="s">
        <v>140</v>
      </c>
      <c r="AT130" s="220" t="s">
        <v>136</v>
      </c>
      <c r="AU130" s="220" t="s">
        <v>80</v>
      </c>
      <c r="AY130" s="15" t="s">
        <v>108</v>
      </c>
      <c r="BE130" s="221">
        <f>IF(N130="základní",J130,0)</f>
        <v>0</v>
      </c>
      <c r="BF130" s="221">
        <f>IF(N130="snížená",J130,0)</f>
        <v>0</v>
      </c>
      <c r="BG130" s="221">
        <f>IF(N130="zákl. přenesená",J130,0)</f>
        <v>0</v>
      </c>
      <c r="BH130" s="221">
        <f>IF(N130="sníž. přenesená",J130,0)</f>
        <v>0</v>
      </c>
      <c r="BI130" s="221">
        <f>IF(N130="nulová",J130,0)</f>
        <v>0</v>
      </c>
      <c r="BJ130" s="15" t="s">
        <v>78</v>
      </c>
      <c r="BK130" s="221">
        <f>ROUND(I130*H130,2)</f>
        <v>0</v>
      </c>
      <c r="BL130" s="15" t="s">
        <v>115</v>
      </c>
      <c r="BM130" s="220" t="s">
        <v>141</v>
      </c>
    </row>
    <row r="131" s="2" customFormat="1" ht="24.15" customHeight="1">
      <c r="A131" s="36"/>
      <c r="B131" s="37"/>
      <c r="C131" s="209" t="s">
        <v>142</v>
      </c>
      <c r="D131" s="209" t="s">
        <v>110</v>
      </c>
      <c r="E131" s="210" t="s">
        <v>143</v>
      </c>
      <c r="F131" s="211" t="s">
        <v>144</v>
      </c>
      <c r="G131" s="212" t="s">
        <v>133</v>
      </c>
      <c r="H131" s="213">
        <v>1</v>
      </c>
      <c r="I131" s="214"/>
      <c r="J131" s="215">
        <f>ROUND(I131*H131,2)</f>
        <v>0</v>
      </c>
      <c r="K131" s="211" t="s">
        <v>145</v>
      </c>
      <c r="L131" s="42"/>
      <c r="M131" s="216" t="s">
        <v>1</v>
      </c>
      <c r="N131" s="217" t="s">
        <v>38</v>
      </c>
      <c r="O131" s="89"/>
      <c r="P131" s="218">
        <f>O131*H131</f>
        <v>0</v>
      </c>
      <c r="Q131" s="218">
        <v>0.001</v>
      </c>
      <c r="R131" s="218">
        <f>Q131*H131</f>
        <v>0.001</v>
      </c>
      <c r="S131" s="218">
        <v>0</v>
      </c>
      <c r="T131" s="219">
        <f>S131*H131</f>
        <v>0</v>
      </c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  <c r="AR131" s="220" t="s">
        <v>115</v>
      </c>
      <c r="AT131" s="220" t="s">
        <v>110</v>
      </c>
      <c r="AU131" s="220" t="s">
        <v>80</v>
      </c>
      <c r="AY131" s="15" t="s">
        <v>108</v>
      </c>
      <c r="BE131" s="221">
        <f>IF(N131="základní",J131,0)</f>
        <v>0</v>
      </c>
      <c r="BF131" s="221">
        <f>IF(N131="snížená",J131,0)</f>
        <v>0</v>
      </c>
      <c r="BG131" s="221">
        <f>IF(N131="zákl. přenesená",J131,0)</f>
        <v>0</v>
      </c>
      <c r="BH131" s="221">
        <f>IF(N131="sníž. přenesená",J131,0)</f>
        <v>0</v>
      </c>
      <c r="BI131" s="221">
        <f>IF(N131="nulová",J131,0)</f>
        <v>0</v>
      </c>
      <c r="BJ131" s="15" t="s">
        <v>78</v>
      </c>
      <c r="BK131" s="221">
        <f>ROUND(I131*H131,2)</f>
        <v>0</v>
      </c>
      <c r="BL131" s="15" t="s">
        <v>115</v>
      </c>
      <c r="BM131" s="220" t="s">
        <v>146</v>
      </c>
    </row>
    <row r="132" s="2" customFormat="1" ht="24.15" customHeight="1">
      <c r="A132" s="36"/>
      <c r="B132" s="37"/>
      <c r="C132" s="234" t="s">
        <v>147</v>
      </c>
      <c r="D132" s="234" t="s">
        <v>136</v>
      </c>
      <c r="E132" s="235" t="s">
        <v>148</v>
      </c>
      <c r="F132" s="236" t="s">
        <v>149</v>
      </c>
      <c r="G132" s="237" t="s">
        <v>139</v>
      </c>
      <c r="H132" s="238">
        <v>1</v>
      </c>
      <c r="I132" s="239"/>
      <c r="J132" s="240">
        <f>ROUND(I132*H132,2)</f>
        <v>0</v>
      </c>
      <c r="K132" s="236" t="s">
        <v>1</v>
      </c>
      <c r="L132" s="241"/>
      <c r="M132" s="242" t="s">
        <v>1</v>
      </c>
      <c r="N132" s="243" t="s">
        <v>38</v>
      </c>
      <c r="O132" s="89"/>
      <c r="P132" s="218">
        <f>O132*H132</f>
        <v>0</v>
      </c>
      <c r="Q132" s="218">
        <v>0</v>
      </c>
      <c r="R132" s="218">
        <f>Q132*H132</f>
        <v>0</v>
      </c>
      <c r="S132" s="218">
        <v>0</v>
      </c>
      <c r="T132" s="219">
        <f>S132*H132</f>
        <v>0</v>
      </c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  <c r="AR132" s="220" t="s">
        <v>140</v>
      </c>
      <c r="AT132" s="220" t="s">
        <v>136</v>
      </c>
      <c r="AU132" s="220" t="s">
        <v>80</v>
      </c>
      <c r="AY132" s="15" t="s">
        <v>108</v>
      </c>
      <c r="BE132" s="221">
        <f>IF(N132="základní",J132,0)</f>
        <v>0</v>
      </c>
      <c r="BF132" s="221">
        <f>IF(N132="snížená",J132,0)</f>
        <v>0</v>
      </c>
      <c r="BG132" s="221">
        <f>IF(N132="zákl. přenesená",J132,0)</f>
        <v>0</v>
      </c>
      <c r="BH132" s="221">
        <f>IF(N132="sníž. přenesená",J132,0)</f>
        <v>0</v>
      </c>
      <c r="BI132" s="221">
        <f>IF(N132="nulová",J132,0)</f>
        <v>0</v>
      </c>
      <c r="BJ132" s="15" t="s">
        <v>78</v>
      </c>
      <c r="BK132" s="221">
        <f>ROUND(I132*H132,2)</f>
        <v>0</v>
      </c>
      <c r="BL132" s="15" t="s">
        <v>115</v>
      </c>
      <c r="BM132" s="220" t="s">
        <v>150</v>
      </c>
    </row>
    <row r="133" s="2" customFormat="1" ht="14.4" customHeight="1">
      <c r="A133" s="36"/>
      <c r="B133" s="37"/>
      <c r="C133" s="209" t="s">
        <v>140</v>
      </c>
      <c r="D133" s="209" t="s">
        <v>110</v>
      </c>
      <c r="E133" s="210" t="s">
        <v>151</v>
      </c>
      <c r="F133" s="211" t="s">
        <v>152</v>
      </c>
      <c r="G133" s="212" t="s">
        <v>153</v>
      </c>
      <c r="H133" s="213">
        <v>1</v>
      </c>
      <c r="I133" s="214"/>
      <c r="J133" s="215">
        <f>ROUND(I133*H133,2)</f>
        <v>0</v>
      </c>
      <c r="K133" s="211" t="s">
        <v>1</v>
      </c>
      <c r="L133" s="42"/>
      <c r="M133" s="216" t="s">
        <v>1</v>
      </c>
      <c r="N133" s="217" t="s">
        <v>38</v>
      </c>
      <c r="O133" s="89"/>
      <c r="P133" s="218">
        <f>O133*H133</f>
        <v>0</v>
      </c>
      <c r="Q133" s="218">
        <v>0</v>
      </c>
      <c r="R133" s="218">
        <f>Q133*H133</f>
        <v>0</v>
      </c>
      <c r="S133" s="218">
        <v>0</v>
      </c>
      <c r="T133" s="219">
        <f>S133*H133</f>
        <v>0</v>
      </c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  <c r="AR133" s="220" t="s">
        <v>115</v>
      </c>
      <c r="AT133" s="220" t="s">
        <v>110</v>
      </c>
      <c r="AU133" s="220" t="s">
        <v>80</v>
      </c>
      <c r="AY133" s="15" t="s">
        <v>108</v>
      </c>
      <c r="BE133" s="221">
        <f>IF(N133="základní",J133,0)</f>
        <v>0</v>
      </c>
      <c r="BF133" s="221">
        <f>IF(N133="snížená",J133,0)</f>
        <v>0</v>
      </c>
      <c r="BG133" s="221">
        <f>IF(N133="zákl. přenesená",J133,0)</f>
        <v>0</v>
      </c>
      <c r="BH133" s="221">
        <f>IF(N133="sníž. přenesená",J133,0)</f>
        <v>0</v>
      </c>
      <c r="BI133" s="221">
        <f>IF(N133="nulová",J133,0)</f>
        <v>0</v>
      </c>
      <c r="BJ133" s="15" t="s">
        <v>78</v>
      </c>
      <c r="BK133" s="221">
        <f>ROUND(I133*H133,2)</f>
        <v>0</v>
      </c>
      <c r="BL133" s="15" t="s">
        <v>115</v>
      </c>
      <c r="BM133" s="220" t="s">
        <v>154</v>
      </c>
    </row>
    <row r="134" s="12" customFormat="1" ht="25.92" customHeight="1">
      <c r="A134" s="12"/>
      <c r="B134" s="193"/>
      <c r="C134" s="194"/>
      <c r="D134" s="195" t="s">
        <v>72</v>
      </c>
      <c r="E134" s="196" t="s">
        <v>155</v>
      </c>
      <c r="F134" s="196" t="s">
        <v>156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</f>
        <v>0</v>
      </c>
      <c r="Q134" s="201"/>
      <c r="R134" s="202">
        <f>R135</f>
        <v>0</v>
      </c>
      <c r="S134" s="201"/>
      <c r="T134" s="203">
        <f>T135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4" t="s">
        <v>115</v>
      </c>
      <c r="AT134" s="205" t="s">
        <v>72</v>
      </c>
      <c r="AU134" s="205" t="s">
        <v>73</v>
      </c>
      <c r="AY134" s="204" t="s">
        <v>108</v>
      </c>
      <c r="BK134" s="206">
        <f>BK135</f>
        <v>0</v>
      </c>
    </row>
    <row r="135" s="12" customFormat="1" ht="22.8" customHeight="1">
      <c r="A135" s="12"/>
      <c r="B135" s="193"/>
      <c r="C135" s="194"/>
      <c r="D135" s="195" t="s">
        <v>72</v>
      </c>
      <c r="E135" s="207" t="s">
        <v>157</v>
      </c>
      <c r="F135" s="207" t="s">
        <v>158</v>
      </c>
      <c r="G135" s="194"/>
      <c r="H135" s="194"/>
      <c r="I135" s="197"/>
      <c r="J135" s="208">
        <f>BK135</f>
        <v>0</v>
      </c>
      <c r="K135" s="194"/>
      <c r="L135" s="199"/>
      <c r="M135" s="200"/>
      <c r="N135" s="201"/>
      <c r="O135" s="201"/>
      <c r="P135" s="202">
        <f>P136</f>
        <v>0</v>
      </c>
      <c r="Q135" s="201"/>
      <c r="R135" s="202">
        <f>R136</f>
        <v>0</v>
      </c>
      <c r="S135" s="201"/>
      <c r="T135" s="203">
        <f>T136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4" t="s">
        <v>115</v>
      </c>
      <c r="AT135" s="205" t="s">
        <v>72</v>
      </c>
      <c r="AU135" s="205" t="s">
        <v>78</v>
      </c>
      <c r="AY135" s="204" t="s">
        <v>108</v>
      </c>
      <c r="BK135" s="206">
        <f>BK136</f>
        <v>0</v>
      </c>
    </row>
    <row r="136" s="2" customFormat="1" ht="14.4" customHeight="1">
      <c r="A136" s="36"/>
      <c r="B136" s="37"/>
      <c r="C136" s="209" t="s">
        <v>129</v>
      </c>
      <c r="D136" s="209" t="s">
        <v>110</v>
      </c>
      <c r="E136" s="210" t="s">
        <v>159</v>
      </c>
      <c r="F136" s="211" t="s">
        <v>160</v>
      </c>
      <c r="G136" s="212" t="s">
        <v>139</v>
      </c>
      <c r="H136" s="213">
        <v>1</v>
      </c>
      <c r="I136" s="214"/>
      <c r="J136" s="215">
        <f>ROUND(I136*H136,2)</f>
        <v>0</v>
      </c>
      <c r="K136" s="211" t="s">
        <v>1</v>
      </c>
      <c r="L136" s="42"/>
      <c r="M136" s="244" t="s">
        <v>1</v>
      </c>
      <c r="N136" s="245" t="s">
        <v>38</v>
      </c>
      <c r="O136" s="246"/>
      <c r="P136" s="247">
        <f>O136*H136</f>
        <v>0</v>
      </c>
      <c r="Q136" s="247">
        <v>0</v>
      </c>
      <c r="R136" s="247">
        <f>Q136*H136</f>
        <v>0</v>
      </c>
      <c r="S136" s="247">
        <v>0</v>
      </c>
      <c r="T136" s="248">
        <f>S136*H136</f>
        <v>0</v>
      </c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  <c r="AR136" s="220" t="s">
        <v>161</v>
      </c>
      <c r="AT136" s="220" t="s">
        <v>110</v>
      </c>
      <c r="AU136" s="220" t="s">
        <v>80</v>
      </c>
      <c r="AY136" s="15" t="s">
        <v>108</v>
      </c>
      <c r="BE136" s="221">
        <f>IF(N136="základní",J136,0)</f>
        <v>0</v>
      </c>
      <c r="BF136" s="221">
        <f>IF(N136="snížená",J136,0)</f>
        <v>0</v>
      </c>
      <c r="BG136" s="221">
        <f>IF(N136="zákl. přenesená",J136,0)</f>
        <v>0</v>
      </c>
      <c r="BH136" s="221">
        <f>IF(N136="sníž. přenesená",J136,0)</f>
        <v>0</v>
      </c>
      <c r="BI136" s="221">
        <f>IF(N136="nulová",J136,0)</f>
        <v>0</v>
      </c>
      <c r="BJ136" s="15" t="s">
        <v>78</v>
      </c>
      <c r="BK136" s="221">
        <f>ROUND(I136*H136,2)</f>
        <v>0</v>
      </c>
      <c r="BL136" s="15" t="s">
        <v>161</v>
      </c>
      <c r="BM136" s="220" t="s">
        <v>162</v>
      </c>
    </row>
    <row r="137" s="2" customFormat="1" ht="6.96" customHeight="1">
      <c r="A137" s="36"/>
      <c r="B137" s="64"/>
      <c r="C137" s="65"/>
      <c r="D137" s="65"/>
      <c r="E137" s="65"/>
      <c r="F137" s="65"/>
      <c r="G137" s="65"/>
      <c r="H137" s="65"/>
      <c r="I137" s="65"/>
      <c r="J137" s="65"/>
      <c r="K137" s="65"/>
      <c r="L137" s="42"/>
      <c r="M137" s="36"/>
      <c r="O137" s="36"/>
      <c r="P137" s="36"/>
      <c r="Q137" s="36"/>
      <c r="R137" s="36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</sheetData>
  <sheetProtection sheet="1" autoFilter="0" formatColumns="0" formatRows="0" objects="1" scenarios="1" spinCount="100000" saltValue="AbdhQWaDNYtab/eHJteOBApCtjNOtG0OUBYItIN8c0HNenTKzGbqNtAMtvKj6gpey52vr2h/Il92yrBHDN+FYA==" hashValue="uIt5Fecw+6gvJh9M4KeukbPVpVCsFXHRv0hkS2ceYZALp6BiLtSu43aoHxnmeYDpC7tqgKdBRTyLO5XW4a7acA==" algorithmName="SHA-512" password="CC35"/>
  <autoFilter ref="C117:K136"/>
  <mergeCells count="6">
    <mergeCell ref="E7:H7"/>
    <mergeCell ref="E16:H16"/>
    <mergeCell ref="E25:H25"/>
    <mergeCell ref="E85:H85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Studený Marek, Ing. et Ing.</dc:creator>
  <cp:lastModifiedBy>Studený Marek, Ing. et Ing.</cp:lastModifiedBy>
  <dcterms:created xsi:type="dcterms:W3CDTF">2020-08-27T12:11:15Z</dcterms:created>
  <dcterms:modified xsi:type="dcterms:W3CDTF">2020-08-27T12:11:18Z</dcterms:modified>
</cp:coreProperties>
</file>